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ón" sheetId="1" r:id="rId4"/>
    <sheet state="visible" name="Glosario" sheetId="2" r:id="rId5"/>
    <sheet state="visible" name="Empresas" sheetId="3" r:id="rId6"/>
    <sheet state="visible" name="Contactos" sheetId="4" r:id="rId7"/>
    <sheet state="visible" name="Oportunidades" sheetId="5" r:id="rId8"/>
    <sheet state="visible" name="Interacciones" sheetId="6" r:id="rId9"/>
    <sheet state="visible" name="Análisis" sheetId="7" r:id="rId10"/>
  </sheets>
  <definedNames>
    <definedName hidden="1" localSheetId="2" name="Z_45BC8DFC_D59C_4D41_9AB5_103BCCECFF2C_.wvu.FilterData">Empresas!$B$2:$B$22</definedName>
  </definedNames>
  <calcPr/>
  <customWorkbookViews>
    <customWorkbookView activeSheetId="0" maximized="1" windowHeight="0" windowWidth="0" guid="{45BC8DFC-D59C-4D41-9AB5-103BCCECFF2C}" name="Prioridad"/>
  </customWorkbookViews>
</workbook>
</file>

<file path=xl/sharedStrings.xml><?xml version="1.0" encoding="utf-8"?>
<sst xmlns="http://schemas.openxmlformats.org/spreadsheetml/2006/main" count="243" uniqueCount="139">
  <si>
    <t>Muchas gracias por descargar el documento. Está en las hojas siguientes</t>
  </si>
  <si>
    <r>
      <rPr>
        <rFont val="Roboto, Arial"/>
        <color theme="1"/>
        <sz val="11.0"/>
      </rPr>
      <t xml:space="preserve">Para ver </t>
    </r>
    <r>
      <rPr>
        <rFont val="Roboto, Arial"/>
        <b/>
        <color theme="1"/>
        <sz val="11.0"/>
      </rPr>
      <t>más modelos y formatos de todo tipo de documentos, accede a:</t>
    </r>
  </si>
  <si>
    <t>https://plantillas-excel.net</t>
  </si>
  <si>
    <t xml:space="preserve">Desplegables </t>
  </si>
  <si>
    <t>Prioridad</t>
  </si>
  <si>
    <t>Tipo</t>
  </si>
  <si>
    <t>Cuenta Asignada a</t>
  </si>
  <si>
    <t>Estado</t>
  </si>
  <si>
    <t>Motivo de Pérdida</t>
  </si>
  <si>
    <t>Origen del Potencial</t>
  </si>
  <si>
    <t>Interacción</t>
  </si>
  <si>
    <t>Alta</t>
  </si>
  <si>
    <t>Cliente</t>
  </si>
  <si>
    <t>Gerente</t>
  </si>
  <si>
    <t>Pausada</t>
  </si>
  <si>
    <t>Por Precio</t>
  </si>
  <si>
    <t>Referencia</t>
  </si>
  <si>
    <t>Llamada</t>
  </si>
  <si>
    <t>Media</t>
  </si>
  <si>
    <t>Potencial</t>
  </si>
  <si>
    <t>Comercial 1</t>
  </si>
  <si>
    <t>Diseñando</t>
  </si>
  <si>
    <t>Por Competencia</t>
  </si>
  <si>
    <t>Redes Sociales</t>
  </si>
  <si>
    <t>Whatsapp</t>
  </si>
  <si>
    <t>Baja</t>
  </si>
  <si>
    <t xml:space="preserve">Proveedor </t>
  </si>
  <si>
    <t>Comercial 2</t>
  </si>
  <si>
    <t>Ofertando</t>
  </si>
  <si>
    <t>Por Servicio</t>
  </si>
  <si>
    <t>Web</t>
  </si>
  <si>
    <t>Correo</t>
  </si>
  <si>
    <t>Otro</t>
  </si>
  <si>
    <t>Comercial 3</t>
  </si>
  <si>
    <t>Negociando</t>
  </si>
  <si>
    <t>Base de Datos</t>
  </si>
  <si>
    <t>Linkedin</t>
  </si>
  <si>
    <t>Cerrada - Ganada</t>
  </si>
  <si>
    <t>Reunión</t>
  </si>
  <si>
    <t>Cerrada - Perdida</t>
  </si>
  <si>
    <t>Glosario de Términos utilizados en la Plantilla</t>
  </si>
  <si>
    <t>A</t>
  </si>
  <si>
    <t>Valor que tiene la Prioridad para realizarle acciones al lead.</t>
  </si>
  <si>
    <t>B</t>
  </si>
  <si>
    <t>Origen del Potencial, datos de contacto/empresa que proceden de una Base de Datos.</t>
  </si>
  <si>
    <t>C</t>
  </si>
  <si>
    <t>Estado de la Oportunidad donde el cliente o potencial acepta las condiciones ofertadas (precio, solución, tiempos, etc.)</t>
  </si>
  <si>
    <t>Estado de la Oportunidad donde el cliente o potencial NO acepta las condiciones ofertadas (precio, solución, tiempos, etc.)</t>
  </si>
  <si>
    <t>Determinamos que ya es Cliente, cuando ya hemos cerrado o estamos en vías de cerrar algún tipo de acuerdo con él.</t>
  </si>
  <si>
    <t>Comercial (1, 2 ,3)</t>
  </si>
  <si>
    <t>Personas que en la empresa realizan acciones de comercial.</t>
  </si>
  <si>
    <t>Envío de un email por parte del comercial al cliente o potencial, con el objeto de lograr algún tipo de reacción.</t>
  </si>
  <si>
    <t xml:space="preserve">Cuenta Asiganada a </t>
  </si>
  <si>
    <t>Determinamos quién será el responsable de gestionar esa cuenta y sus interacciones para conseguir oportunidades.</t>
  </si>
  <si>
    <t>D</t>
  </si>
  <si>
    <t>Parte del Estado de una Oportunidad, mientras tratar de definir el proyecto que el Cliente o Potencial quiere realizar</t>
  </si>
  <si>
    <t>E</t>
  </si>
  <si>
    <t>Hablamos del Estado de una Oportunidad, cuando queremos definir en qué etapa del ciclo de venta se encuentra.</t>
  </si>
  <si>
    <t>G</t>
  </si>
  <si>
    <t>Persona responsable de la empresa.</t>
  </si>
  <si>
    <t>L</t>
  </si>
  <si>
    <t>Solicitud de conexión a través de Linkedin / Conversación Privada a través de Linkedin.</t>
  </si>
  <si>
    <t>Ll</t>
  </si>
  <si>
    <t>Llamada telefónica del comercial al cliente o potencial, con el objeto de lograr algún tipo de reacción.</t>
  </si>
  <si>
    <t>M</t>
  </si>
  <si>
    <t>N</t>
  </si>
  <si>
    <t>Estado de una oportunidad, mientras se llega a un acuerdo con el cliente o potencial, puede ser tanto negociando precio, como diseño de solución, etc.</t>
  </si>
  <si>
    <t>Nombre de la Oportunidad</t>
  </si>
  <si>
    <t>Colocar el nombre por el que se desee reconocer la Oportunidad (pe. Diseño web + Redes Sociales).</t>
  </si>
  <si>
    <t>O</t>
  </si>
  <si>
    <t>Estado de la Oportunidad, mientras que los comerciales le muestran al cliente o potencial, cuál es la solución que le proponen.</t>
  </si>
  <si>
    <t>Oportunidad</t>
  </si>
  <si>
    <t>Cuando existe la posibilidad de hacer cualquier tipo de negocio, alianza o acuerdo con un cliente o con un potencial.</t>
  </si>
  <si>
    <t>Cuando no se puede encajar en alguna de las opciones aportadas.</t>
  </si>
  <si>
    <t>P</t>
  </si>
  <si>
    <t>Estado de una Oportunidad que, por el momento, no va a requerir ninguna acción (retomar contacto más adelante)</t>
  </si>
  <si>
    <t xml:space="preserve">Motivo de Pérdida de la Oportunidad: la competencia presenta una oferta similar a nuestro servicio por menor valor. </t>
  </si>
  <si>
    <t>Motivo de Pérdida de la Oportunidad: el cliente o potencial confirma que el valor del servicio es muy alto para lo que ofrece la solución, o tiene falta de presupuesto.</t>
  </si>
  <si>
    <t>Motivo de Pérdida de la Oportunidad: Por fallo del servicio, servicio que no se ajustaba a las peticiones del cliente o potencial.</t>
  </si>
  <si>
    <t>Determinamos a un lead como Potencial, cuando creemos que podemos abrir una oportunidad con él.</t>
  </si>
  <si>
    <t>Persona que suministra a la empresa un determinado producto o servicio.</t>
  </si>
  <si>
    <t>R</t>
  </si>
  <si>
    <t>Origen del Potencial, nos conoció a través de otra persona que nos referenció.</t>
  </si>
  <si>
    <t>Oriegen del Potencial, contactó o nos conoció a través de nuestras Redes Sociales.</t>
  </si>
  <si>
    <t>Encuentro que se establece con el cliente o potencial con el fin de definir la relación comercial. Puede ser presencial (oficinas de la empresa/ oficinas del cliente) o por videollamada.</t>
  </si>
  <si>
    <t>W</t>
  </si>
  <si>
    <t>Origen del Potencial, cliente o potencial que llegó a nuestra empresa por medio de un formulario de contacto que tenemos en nuestra web.</t>
  </si>
  <si>
    <t>Envío de un mensaje de whatsapp por parte del comercial al cliente o potencial, con el objeto de lograr algún tipo de reacción.</t>
  </si>
  <si>
    <t>Introduce la información de tus propios negocios en esta tabla. Se entiende por Negocio : cualquier empresa o compañía con la que tengas contacto e interés en establecer una relación comercial.</t>
  </si>
  <si>
    <t>Nombre</t>
  </si>
  <si>
    <t>Sitio web</t>
  </si>
  <si>
    <t>Teléfono</t>
  </si>
  <si>
    <t>País</t>
  </si>
  <si>
    <t>Dirección</t>
  </si>
  <si>
    <t>Ciudad</t>
  </si>
  <si>
    <t>Código Postal</t>
  </si>
  <si>
    <t>Comentarios</t>
  </si>
  <si>
    <t>Empresa 1</t>
  </si>
  <si>
    <t>Empresa 2</t>
  </si>
  <si>
    <t>Empresa 3</t>
  </si>
  <si>
    <t>Proveedor</t>
  </si>
  <si>
    <t>Introduce la información de los Contactos sobre los que quieras o tengas interés en establecer relaciones comerciales.</t>
  </si>
  <si>
    <t>Email</t>
  </si>
  <si>
    <t>Empresa</t>
  </si>
  <si>
    <t>Cargo</t>
  </si>
  <si>
    <t>Contacto 1</t>
  </si>
  <si>
    <t>Contacto 2</t>
  </si>
  <si>
    <t>Contacto 3</t>
  </si>
  <si>
    <t xml:space="preserve">Introduce la información sobre las Oportunidades que van surgiendo a los comenrciales, y que se pueden convertir en ventas. Con cada gestión comercial, actualiza los estados de las mismas. </t>
  </si>
  <si>
    <t>Motivo de  Pérdida</t>
  </si>
  <si>
    <t>Valor (€)</t>
  </si>
  <si>
    <t>Probabilidad (%)</t>
  </si>
  <si>
    <t>Fechas</t>
  </si>
  <si>
    <t>Oportunidad 1</t>
  </si>
  <si>
    <t>Oportunidad 2</t>
  </si>
  <si>
    <t>Oportunidad 3</t>
  </si>
  <si>
    <t xml:space="preserve">Registros de todos los esfuerzos que hacen los comerciales, que pueden dar lugar a nuevas ventas, contratos o asociaciones.  Es importante tener actualizada esta hoja para saber qué acciones han dado mejores resultados. </t>
  </si>
  <si>
    <t>Fecha</t>
  </si>
  <si>
    <t>Contactos</t>
  </si>
  <si>
    <t xml:space="preserve">Cuenta Asignada a </t>
  </si>
  <si>
    <t>Comentario</t>
  </si>
  <si>
    <t>Clientes</t>
  </si>
  <si>
    <t>Potenciales</t>
  </si>
  <si>
    <t>Proveedores</t>
  </si>
  <si>
    <t>Otros</t>
  </si>
  <si>
    <t>Contactos totales</t>
  </si>
  <si>
    <t>Interacciones</t>
  </si>
  <si>
    <t>Interacciones totales</t>
  </si>
  <si>
    <t>Oportunidades</t>
  </si>
  <si>
    <t>Pausadas</t>
  </si>
  <si>
    <t>Valor Oportunidades Pausadas (€)</t>
  </si>
  <si>
    <t>Valor Oportunidades Diseñando (€)</t>
  </si>
  <si>
    <t>Valor Oportunidades Ofertando (€)</t>
  </si>
  <si>
    <t>Valor Oportunidades Negociando (€)</t>
  </si>
  <si>
    <t>Valor Oportunidades Cerrada - Perdida (€)</t>
  </si>
  <si>
    <t>Valor Oportunidades Cerrada - Ganada (€)</t>
  </si>
  <si>
    <t>Oportunidades Totales</t>
  </si>
  <si>
    <t>Valor Oportunidades Totales (€)</t>
  </si>
  <si>
    <t>Oportunidades Totales Por Comercial: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</si>
</sst>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33">
    <font>
      <sz val="10.0"/>
      <color rgb="FF000000"/>
      <name val="Arial"/>
    </font>
    <font>
      <b/>
      <sz val="24.0"/>
      <color theme="1"/>
      <name val="Calibri"/>
    </font>
    <font>
      <sz val="12.0"/>
      <color theme="1"/>
      <name val="Calibri"/>
    </font>
    <font>
      <color theme="1"/>
      <name val="Calibri"/>
    </font>
    <font/>
    <font>
      <sz val="11.0"/>
      <color theme="1"/>
      <name val="Roboto"/>
    </font>
    <font>
      <b/>
      <u/>
      <sz val="11.0"/>
      <color rgb="FF1155CC"/>
      <name val="Roboto"/>
    </font>
    <font>
      <u/>
      <sz val="11.0"/>
      <color rgb="FF0000FF"/>
      <name val="Roboto"/>
    </font>
    <font>
      <sz val="10.0"/>
      <color theme="1"/>
      <name val="Lato"/>
    </font>
    <font>
      <b/>
      <sz val="14.0"/>
      <color rgb="FF0B5394"/>
      <name val="Lato"/>
    </font>
    <font>
      <b/>
      <sz val="11.0"/>
      <color rgb="FFFFFFFF"/>
      <name val="Lato"/>
    </font>
    <font>
      <b/>
      <sz val="10.0"/>
      <color theme="1"/>
      <name val="Lato"/>
    </font>
    <font>
      <b/>
      <sz val="10.0"/>
      <color rgb="FF868585"/>
      <name val="Lato"/>
    </font>
    <font>
      <sz val="10.0"/>
      <color rgb="FF868585"/>
      <name val="Lato"/>
    </font>
    <font>
      <sz val="10.0"/>
      <color rgb="FF37D1A5"/>
      <name val="Lato"/>
    </font>
    <font>
      <b/>
      <sz val="14.0"/>
      <color rgb="FF34E7A9"/>
      <name val="Lato"/>
    </font>
    <font>
      <b/>
      <sz val="18.0"/>
      <color rgb="FF0B5394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8.0"/>
      <color rgb="FF34E7A9"/>
      <name val="Lato"/>
    </font>
    <font>
      <b/>
      <sz val="10.0"/>
      <color theme="1"/>
      <name val="Arial"/>
    </font>
    <font>
      <sz val="10.0"/>
      <color theme="1"/>
      <name val="Arial"/>
    </font>
    <font>
      <b/>
      <sz val="18.0"/>
      <color rgb="FF37D1A5"/>
      <name val="Lato"/>
    </font>
    <font>
      <b/>
      <sz val="14.0"/>
      <color theme="1"/>
      <name val="Lato"/>
    </font>
    <font>
      <b/>
      <sz val="10.0"/>
      <color rgb="FF666666"/>
      <name val="Arial"/>
    </font>
    <font>
      <color theme="1"/>
      <name val="Arial"/>
    </font>
    <font>
      <b/>
      <sz val="18.0"/>
      <color rgb="FF34E7A9"/>
      <name val="Arial"/>
    </font>
    <font>
      <b/>
      <sz val="12.0"/>
      <color rgb="FFFFBD4F"/>
      <name val="Lato"/>
    </font>
    <font>
      <b/>
      <sz val="12.0"/>
      <color rgb="FF34E7A9"/>
      <name val="Lato"/>
    </font>
    <font>
      <b/>
      <sz val="12.0"/>
      <color rgb="FF0B5394"/>
      <name val="Lato"/>
    </font>
    <font>
      <b/>
      <sz val="12.0"/>
      <color rgb="FF666666"/>
      <name val="Lato"/>
    </font>
    <font>
      <b/>
      <sz val="12.0"/>
      <color rgb="FF868585"/>
      <name val="Lato"/>
    </font>
    <font>
      <sz val="12.0"/>
      <color rgb="FF34E7A9"/>
      <name val="Lato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B547"/>
        <bgColor rgb="FFFFB547"/>
      </patternFill>
    </fill>
    <fill>
      <patternFill patternType="solid">
        <fgColor rgb="FF0B5394"/>
        <bgColor rgb="FF0B5394"/>
      </patternFill>
    </fill>
    <fill>
      <patternFill patternType="solid">
        <fgColor rgb="FFFFF2CC"/>
        <bgColor rgb="FFFFF2CC"/>
      </patternFill>
    </fill>
  </fills>
  <borders count="21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/>
      <right/>
      <top/>
    </border>
    <border>
      <left style="thin">
        <color rgb="FF0B5394"/>
      </left>
      <right style="thin">
        <color rgb="FF0B5394"/>
      </right>
      <top style="thin">
        <color rgb="FF0B5394"/>
      </top>
      <bottom style="thin">
        <color rgb="FF0B5394"/>
      </bottom>
    </border>
    <border>
      <left style="double">
        <color rgb="FF37D1A5"/>
      </left>
      <right style="thin">
        <color rgb="FF34E7A9"/>
      </right>
      <top style="double">
        <color rgb="FF37D1A5"/>
      </top>
      <bottom style="thin">
        <color rgb="FF34E7A9"/>
      </bottom>
    </border>
    <border>
      <left style="thin">
        <color rgb="FF34E7A9"/>
      </left>
      <right style="thin">
        <color rgb="FF34E7A9"/>
      </right>
      <top style="double">
        <color rgb="FF37D1A5"/>
      </top>
      <bottom style="thin">
        <color rgb="FF34E7A9"/>
      </bottom>
    </border>
    <border>
      <left style="thin">
        <color rgb="FF34E7A9"/>
      </left>
      <top style="double">
        <color rgb="FF37D1A5"/>
      </top>
      <bottom style="thin">
        <color rgb="FF34E7A9"/>
      </bottom>
    </border>
    <border>
      <left style="double">
        <color rgb="FF37D1A5"/>
      </left>
      <right style="thin">
        <color rgb="FF34E7A9"/>
      </right>
      <top style="thin">
        <color rgb="FF34E7A9"/>
      </top>
      <bottom style="thin">
        <color rgb="FF34E7A9"/>
      </bottom>
    </border>
    <border>
      <left style="thin">
        <color rgb="FF34E7A9"/>
      </left>
      <right style="thin">
        <color rgb="FF34E7A9"/>
      </right>
      <top style="thin">
        <color rgb="FF34E7A9"/>
      </top>
      <bottom style="thin">
        <color rgb="FF34E7A9"/>
      </bottom>
    </border>
    <border>
      <left style="thin">
        <color rgb="FF34E7A9"/>
      </left>
      <top style="thin">
        <color rgb="FF34E7A9"/>
      </top>
      <bottom style="thin">
        <color rgb="FF34E7A9"/>
      </bottom>
    </border>
    <border>
      <left style="double">
        <color rgb="FF37D1A5"/>
      </left>
      <right style="thin">
        <color rgb="FF34E7A9"/>
      </right>
      <top style="thin">
        <color rgb="FF34E7A9"/>
      </top>
      <bottom style="double">
        <color rgb="FF37D1A5"/>
      </bottom>
    </border>
    <border>
      <left style="thin">
        <color rgb="FF34E7A9"/>
      </left>
      <right style="thin">
        <color rgb="FF34E7A9"/>
      </right>
      <top style="thin">
        <color rgb="FF34E7A9"/>
      </top>
      <bottom style="double">
        <color rgb="FF37D1A5"/>
      </bottom>
    </border>
    <border>
      <left style="thin">
        <color rgb="FF34E7A9"/>
      </left>
      <top style="thin">
        <color rgb="FF34E7A9"/>
      </top>
      <bottom style="double">
        <color rgb="FF37D1A5"/>
      </bottom>
    </border>
    <border>
      <left style="double">
        <color rgb="FF868585"/>
      </left>
      <right style="double">
        <color rgb="FF868585"/>
      </right>
      <top style="double">
        <color rgb="FF868585"/>
      </top>
      <bottom style="double">
        <color rgb="FF868585"/>
      </bottom>
    </border>
    <border>
      <left style="double">
        <color rgb="FF37D1A5"/>
      </left>
      <right style="double">
        <color rgb="FF37D1A5"/>
      </right>
      <top style="double">
        <color rgb="FF37D1A5"/>
      </top>
      <bottom style="thin">
        <color rgb="FF34E7A9"/>
      </bottom>
    </border>
    <border>
      <left style="double">
        <color rgb="FF37D1A5"/>
      </left>
      <right style="double">
        <color rgb="FF37D1A5"/>
      </right>
      <top style="thin">
        <color rgb="FF34E7A9"/>
      </top>
      <bottom style="thin">
        <color rgb="FF34E7A9"/>
      </bottom>
    </border>
    <border>
      <left style="double">
        <color rgb="FF37D1A5"/>
      </left>
      <right style="double">
        <color rgb="FF37D1A5"/>
      </right>
      <top style="thin">
        <color rgb="FF34E7A9"/>
      </top>
      <bottom style="double">
        <color rgb="FF37D1A5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Border="1" applyFont="1"/>
    <xf borderId="2" fillId="0" fontId="1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2" fillId="0" fontId="5" numFmtId="0" xfId="0" applyAlignment="1" applyBorder="1" applyFont="1">
      <alignment vertical="bottom"/>
    </xf>
    <xf borderId="1" fillId="2" fontId="2" numFmtId="0" xfId="0" applyAlignment="1" applyBorder="1" applyFill="1" applyFont="1">
      <alignment vertical="bottom"/>
    </xf>
    <xf borderId="1" fillId="2" fontId="2" numFmtId="0" xfId="0" applyBorder="1" applyFont="1"/>
    <xf borderId="2" fillId="3" fontId="6" numFmtId="0" xfId="0" applyAlignment="1" applyBorder="1" applyFill="1" applyFont="1">
      <alignment horizontal="center" readingOrder="0" vertical="center"/>
    </xf>
    <xf borderId="1" fillId="0" fontId="5" numFmtId="0" xfId="0" applyAlignment="1" applyBorder="1" applyFont="1">
      <alignment shrinkToFit="0" vertical="bottom" wrapText="0"/>
    </xf>
    <xf borderId="2" fillId="0" fontId="7" numFmtId="0" xfId="0" applyAlignment="1" applyBorder="1" applyFont="1">
      <alignment horizontal="center" vertical="bottom"/>
    </xf>
    <xf borderId="0" fillId="0" fontId="8" numFmtId="0" xfId="0" applyFont="1"/>
    <xf borderId="5" fillId="2" fontId="9" numFmtId="0" xfId="0" applyBorder="1" applyFont="1"/>
    <xf borderId="5" fillId="4" fontId="10" numFmtId="0" xfId="0" applyBorder="1" applyFill="1" applyFont="1"/>
    <xf borderId="0" fillId="0" fontId="11" numFmtId="0" xfId="0" applyFont="1"/>
    <xf borderId="0" fillId="0" fontId="12" numFmtId="0" xfId="0" applyFont="1"/>
    <xf borderId="0" fillId="0" fontId="13" numFmtId="0" xfId="0" applyFont="1"/>
    <xf borderId="0" fillId="0" fontId="14" numFmtId="0" xfId="0" applyFont="1"/>
    <xf borderId="5" fillId="2" fontId="15" numFmtId="0" xfId="0" applyBorder="1" applyFont="1"/>
    <xf borderId="5" fillId="2" fontId="16" numFmtId="0" xfId="0" applyBorder="1" applyFont="1"/>
    <xf borderId="0" fillId="0" fontId="17" numFmtId="0" xfId="0" applyFont="1"/>
    <xf borderId="0" fillId="0" fontId="18" numFmtId="0" xfId="0" applyFont="1"/>
    <xf borderId="5" fillId="2" fontId="19" numFmtId="0" xfId="0" applyBorder="1" applyFont="1"/>
    <xf borderId="0" fillId="0" fontId="20" numFmtId="0" xfId="0" applyFont="1"/>
    <xf borderId="0" fillId="0" fontId="21" numFmtId="0" xfId="0" applyFont="1"/>
    <xf borderId="0" fillId="0" fontId="21" numFmtId="0" xfId="0" applyAlignment="1" applyFont="1">
      <alignment horizontal="right"/>
    </xf>
    <xf borderId="0" fillId="0" fontId="22" numFmtId="0" xfId="0" applyFont="1"/>
    <xf borderId="0" fillId="5" fontId="23" numFmtId="0" xfId="0" applyAlignment="1" applyFill="1" applyFont="1">
      <alignment shrinkToFit="0" vertical="center" wrapText="1"/>
    </xf>
    <xf borderId="0" fillId="0" fontId="24" numFmtId="0" xfId="0" applyAlignment="1" applyFont="1">
      <alignment shrinkToFit="0" wrapText="1"/>
    </xf>
    <xf borderId="6" fillId="4" fontId="10" numFmtId="0" xfId="0" applyBorder="1" applyFont="1"/>
    <xf borderId="7" fillId="0" fontId="12" numFmtId="0" xfId="0" applyBorder="1" applyFont="1"/>
    <xf borderId="0" fillId="0" fontId="25" numFmtId="0" xfId="0" applyAlignment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right" vertical="center"/>
    </xf>
    <xf borderId="0" fillId="0" fontId="22" numFmtId="0" xfId="0" applyAlignment="1" applyFont="1">
      <alignment vertical="center"/>
    </xf>
    <xf borderId="0" fillId="0" fontId="24" numFmtId="0" xfId="0" applyAlignment="1" applyFont="1">
      <alignment shrinkToFit="0" vertical="center" wrapText="1"/>
    </xf>
    <xf borderId="0" fillId="0" fontId="21" numFmtId="0" xfId="0" applyAlignment="1" applyFont="1">
      <alignment shrinkToFit="0" vertical="center" wrapText="1"/>
    </xf>
    <xf borderId="8" fillId="0" fontId="12" numFmtId="0" xfId="0" applyBorder="1" applyFont="1"/>
    <xf borderId="9" fillId="0" fontId="12" numFmtId="0" xfId="0" applyBorder="1" applyFont="1"/>
    <xf borderId="10" fillId="0" fontId="12" numFmtId="0" xfId="0" applyBorder="1" applyFont="1"/>
    <xf borderId="11" fillId="0" fontId="12" numFmtId="0" xfId="0" applyBorder="1" applyFont="1"/>
    <xf borderId="12" fillId="0" fontId="12" numFmtId="0" xfId="0" applyBorder="1" applyFont="1"/>
    <xf borderId="13" fillId="0" fontId="12" numFmtId="0" xfId="0" applyBorder="1" applyFont="1"/>
    <xf borderId="14" fillId="0" fontId="12" numFmtId="0" xfId="0" applyBorder="1" applyFont="1"/>
    <xf borderId="15" fillId="0" fontId="12" numFmtId="0" xfId="0" applyBorder="1" applyFont="1"/>
    <xf borderId="16" fillId="0" fontId="12" numFmtId="0" xfId="0" applyBorder="1" applyFont="1"/>
    <xf borderId="0" fillId="0" fontId="26" numFmtId="0" xfId="0" applyAlignment="1" applyFont="1">
      <alignment horizontal="right" vertical="center"/>
    </xf>
    <xf borderId="7" fillId="0" fontId="13" numFmtId="0" xfId="0" applyBorder="1" applyFont="1"/>
    <xf borderId="7" fillId="0" fontId="12" numFmtId="164" xfId="0" applyBorder="1" applyFont="1" applyNumberFormat="1"/>
    <xf borderId="0" fillId="0" fontId="27" numFmtId="0" xfId="0" applyFont="1"/>
    <xf borderId="0" fillId="0" fontId="28" numFmtId="0" xfId="0" applyFont="1"/>
    <xf borderId="0" fillId="0" fontId="29" numFmtId="0" xfId="0" applyFont="1"/>
    <xf borderId="7" fillId="0" fontId="30" numFmtId="0" xfId="0" applyBorder="1" applyFont="1"/>
    <xf borderId="7" fillId="2" fontId="30" numFmtId="0" xfId="0" applyBorder="1" applyFont="1"/>
    <xf borderId="0" fillId="0" fontId="31" numFmtId="0" xfId="0" applyFont="1"/>
    <xf borderId="17" fillId="0" fontId="30" numFmtId="0" xfId="0" applyBorder="1" applyFont="1"/>
    <xf borderId="18" fillId="0" fontId="30" numFmtId="0" xfId="0" applyBorder="1" applyFont="1"/>
    <xf borderId="19" fillId="0" fontId="30" numFmtId="0" xfId="0" applyBorder="1" applyFont="1"/>
    <xf borderId="20" fillId="0" fontId="30" numFmtId="0" xfId="0" applyBorder="1" applyFont="1"/>
    <xf borderId="0" fillId="0" fontId="32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34E7A9"/>
            </a:solidFill>
            <a:ln cmpd="sng">
              <a:solidFill>
                <a:srgbClr val="000000"/>
              </a:solidFill>
            </a:ln>
          </c:spPr>
          <c:cat>
            <c:strRef>
              <c:f>'Análisis'!$B$34:$B$37</c:f>
            </c:strRef>
          </c:cat>
          <c:val>
            <c:numRef>
              <c:f>'Análisis'!$C$34:$C$37</c:f>
              <c:numCache/>
            </c:numRef>
          </c:val>
        </c:ser>
        <c:axId val="1749172216"/>
        <c:axId val="1206619553"/>
      </c:barChart>
      <c:catAx>
        <c:axId val="1749172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666666"/>
                </a:solidFill>
                <a:latin typeface="Arial"/>
              </a:defRPr>
            </a:pPr>
          </a:p>
        </c:txPr>
        <c:crossAx val="1206619553"/>
      </c:catAx>
      <c:valAx>
        <c:axId val="120661955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666666"/>
                </a:solidFill>
                <a:latin typeface="Arial"/>
              </a:defRPr>
            </a:pPr>
          </a:p>
        </c:txPr>
        <c:crossAx val="1749172216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34E7A9"/>
            </a:solidFill>
            <a:ln cmpd="sng">
              <a:solidFill>
                <a:srgbClr val="000000"/>
              </a:solidFill>
            </a:ln>
          </c:spPr>
          <c:cat>
            <c:strRef>
              <c:f>'Análisis'!$B$13:$B$17</c:f>
            </c:strRef>
          </c:cat>
          <c:val>
            <c:numRef>
              <c:f>'Análisis'!$C$13:$C$17</c:f>
              <c:numCache/>
            </c:numRef>
          </c:val>
        </c:ser>
        <c:axId val="180411665"/>
        <c:axId val="559557063"/>
      </c:barChart>
      <c:catAx>
        <c:axId val="1804116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559557063"/>
      </c:catAx>
      <c:valAx>
        <c:axId val="55955706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666666"/>
                </a:solidFill>
                <a:latin typeface="+mn-lt"/>
              </a:defRPr>
            </a:pPr>
          </a:p>
        </c:txPr>
        <c:crossAx val="180411665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666666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34E7A9"/>
            </a:solidFill>
            <a:ln cmpd="sng">
              <a:solidFill>
                <a:srgbClr val="000000"/>
              </a:solidFill>
            </a:ln>
          </c:spPr>
          <c:cat>
            <c:strRef>
              <c:f>'Análisis'!$B$4:$B$7</c:f>
            </c:strRef>
          </c:cat>
          <c:val>
            <c:numRef>
              <c:f>'Análisis'!$C$4:$C$7</c:f>
              <c:numCache/>
            </c:numRef>
          </c:val>
        </c:ser>
        <c:axId val="5284283"/>
        <c:axId val="359404610"/>
      </c:barChart>
      <c:catAx>
        <c:axId val="52842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666666"/>
                </a:solidFill>
                <a:latin typeface="+mn-lt"/>
              </a:defRPr>
            </a:pPr>
          </a:p>
        </c:txPr>
        <c:crossAx val="359404610"/>
      </c:catAx>
      <c:valAx>
        <c:axId val="3594046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666666"/>
                </a:solidFill>
                <a:latin typeface="+mn-lt"/>
              </a:defRPr>
            </a:pPr>
          </a:p>
        </c:txPr>
        <c:crossAx val="528428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34E7A9"/>
            </a:solidFill>
            <a:ln cmpd="sng">
              <a:solidFill>
                <a:srgbClr val="000000"/>
              </a:solidFill>
            </a:ln>
          </c:spPr>
          <c:cat>
            <c:strRef>
              <c:f>'Análisis'!$E$23:$E$28</c:f>
            </c:strRef>
          </c:cat>
          <c:val>
            <c:numRef>
              <c:f>'Análisis'!$F$23:$F$28</c:f>
              <c:numCache/>
            </c:numRef>
          </c:val>
        </c:ser>
        <c:axId val="1696997181"/>
        <c:axId val="87791343"/>
      </c:barChart>
      <c:catAx>
        <c:axId val="16969971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</a:p>
        </c:txPr>
        <c:crossAx val="87791343"/>
      </c:catAx>
      <c:valAx>
        <c:axId val="8779134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666666"/>
                </a:solidFill>
                <a:latin typeface="+mn-lt"/>
              </a:defRPr>
            </a:pPr>
          </a:p>
        </c:txPr>
        <c:crossAx val="1696997181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495300</xdr:colOff>
      <xdr:row>34</xdr:row>
      <xdr:rowOff>95250</xdr:rowOff>
    </xdr:from>
    <xdr:ext cx="2952750" cy="18192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6</xdr:col>
      <xdr:colOff>476250</xdr:colOff>
      <xdr:row>13</xdr:row>
      <xdr:rowOff>0</xdr:rowOff>
    </xdr:from>
    <xdr:ext cx="2952750" cy="181927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6</xdr:col>
      <xdr:colOff>476250</xdr:colOff>
      <xdr:row>1</xdr:row>
      <xdr:rowOff>219075</xdr:rowOff>
    </xdr:from>
    <xdr:ext cx="2952750" cy="1819275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6</xdr:col>
      <xdr:colOff>495300</xdr:colOff>
      <xdr:row>23</xdr:row>
      <xdr:rowOff>133350</xdr:rowOff>
    </xdr:from>
    <xdr:ext cx="2914650" cy="181927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ntillas-excel.net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6" width="14.43"/>
  </cols>
  <sheetData>
    <row r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</row>
    <row r="2" ht="48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3"/>
      <c r="O2" s="3"/>
      <c r="P2" s="3"/>
      <c r="Q2" s="3"/>
      <c r="R2" s="3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3"/>
      <c r="P4" s="3"/>
      <c r="Q4" s="3"/>
      <c r="R4" s="3"/>
    </row>
    <row r="5">
      <c r="A5" s="2"/>
      <c r="B5" s="7" t="s">
        <v>1</v>
      </c>
      <c r="C5" s="5"/>
      <c r="D5" s="5"/>
      <c r="E5" s="5"/>
      <c r="F5" s="5"/>
      <c r="G5" s="6"/>
      <c r="H5" s="2"/>
      <c r="I5" s="2"/>
      <c r="J5" s="2"/>
      <c r="K5" s="2"/>
      <c r="L5" s="2"/>
      <c r="M5" s="2"/>
      <c r="N5" s="3"/>
      <c r="O5" s="3"/>
      <c r="P5" s="3"/>
      <c r="Q5" s="3"/>
      <c r="R5" s="3"/>
    </row>
    <row r="6">
      <c r="A6" s="8"/>
      <c r="B6" s="9"/>
      <c r="C6" s="9"/>
      <c r="D6" s="9"/>
      <c r="E6" s="9"/>
      <c r="F6" s="9"/>
      <c r="G6" s="8"/>
      <c r="H6" s="8"/>
      <c r="I6" s="8"/>
      <c r="J6" s="8"/>
      <c r="K6" s="8"/>
      <c r="L6" s="8"/>
      <c r="M6" s="8"/>
      <c r="N6" s="3"/>
      <c r="O6" s="3"/>
      <c r="P6" s="3"/>
      <c r="Q6" s="3"/>
      <c r="R6" s="3"/>
    </row>
    <row r="7" ht="24.75" customHeight="1">
      <c r="A7" s="2"/>
      <c r="B7" s="10" t="s">
        <v>2</v>
      </c>
      <c r="C7" s="5"/>
      <c r="D7" s="5"/>
      <c r="E7" s="5"/>
      <c r="F7" s="6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</row>
    <row r="8">
      <c r="A8" s="2"/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</row>
    <row r="9">
      <c r="A9" s="2"/>
      <c r="B9" s="1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</row>
    <row r="10">
      <c r="A10" s="2"/>
      <c r="B10" s="1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3"/>
      <c r="P10" s="3"/>
      <c r="Q10" s="3"/>
      <c r="R10" s="3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  <c r="O11" s="3"/>
      <c r="P11" s="3"/>
      <c r="Q11" s="3"/>
      <c r="R11" s="3"/>
    </row>
    <row r="12">
      <c r="A12" s="2"/>
      <c r="B12" s="12"/>
      <c r="C12" s="5"/>
      <c r="D12" s="5"/>
      <c r="E12" s="5"/>
      <c r="F12" s="6"/>
      <c r="G12" s="2"/>
      <c r="H12" s="2"/>
      <c r="I12" s="2"/>
      <c r="J12" s="2"/>
      <c r="K12" s="2"/>
      <c r="L12" s="2"/>
      <c r="M12" s="2"/>
      <c r="N12" s="3"/>
      <c r="O12" s="3"/>
      <c r="P12" s="3"/>
      <c r="Q12" s="3"/>
      <c r="R12" s="3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3"/>
      <c r="O14" s="3"/>
      <c r="P14" s="3"/>
      <c r="Q14" s="3"/>
      <c r="R14" s="3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P15" s="3"/>
      <c r="Q15" s="3"/>
      <c r="R15" s="3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  <c r="Q16" s="3"/>
      <c r="R16" s="3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  <c r="P17" s="3"/>
      <c r="Q17" s="3"/>
      <c r="R17" s="3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/>
      <c r="O18" s="3"/>
      <c r="P18" s="3"/>
      <c r="Q18" s="3"/>
      <c r="R18" s="3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/>
      <c r="O19" s="3"/>
      <c r="P19" s="3"/>
      <c r="Q19" s="3"/>
      <c r="R19" s="3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3"/>
      <c r="P23" s="3"/>
      <c r="Q23" s="3"/>
      <c r="R23" s="3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3"/>
      <c r="P24" s="3"/>
      <c r="Q24" s="3"/>
      <c r="R24" s="3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M2"/>
    <mergeCell ref="B5:G5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20.14"/>
    <col customWidth="1" min="3" max="3" width="19.29"/>
    <col customWidth="1" min="4" max="4" width="27.86"/>
    <col customWidth="1" min="5" max="5" width="23.14"/>
    <col customWidth="1" min="6" max="6" width="29.0"/>
    <col customWidth="1" min="7" max="7" width="28.29"/>
    <col customWidth="1" min="8" max="8" width="17.57"/>
  </cols>
  <sheetData>
    <row r="1" ht="15.75" customHeight="1">
      <c r="A1" s="13"/>
      <c r="B1" s="14" t="s">
        <v>3</v>
      </c>
      <c r="C1" s="13"/>
      <c r="D1" s="13"/>
      <c r="E1" s="13"/>
      <c r="F1" s="13"/>
      <c r="G1" s="13"/>
      <c r="H1" s="13"/>
      <c r="I1" s="13"/>
    </row>
    <row r="2" ht="15.75" customHeight="1">
      <c r="A2" s="13"/>
      <c r="B2" s="13"/>
      <c r="C2" s="13"/>
      <c r="D2" s="13"/>
      <c r="E2" s="13"/>
      <c r="F2" s="13"/>
      <c r="G2" s="13"/>
      <c r="H2" s="13"/>
      <c r="I2" s="13"/>
    </row>
    <row r="3" ht="15.75" customHeight="1">
      <c r="A3" s="13"/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3"/>
    </row>
    <row r="4" ht="15.75" customHeight="1">
      <c r="A4" s="16"/>
      <c r="B4" s="17" t="s">
        <v>11</v>
      </c>
      <c r="C4" s="17" t="s">
        <v>12</v>
      </c>
      <c r="D4" s="17" t="s">
        <v>13</v>
      </c>
      <c r="E4" s="17" t="s">
        <v>14</v>
      </c>
      <c r="F4" s="17" t="s">
        <v>15</v>
      </c>
      <c r="G4" s="17" t="s">
        <v>16</v>
      </c>
      <c r="H4" s="17" t="s">
        <v>17</v>
      </c>
      <c r="I4" s="13"/>
    </row>
    <row r="5" ht="15.75" customHeight="1">
      <c r="A5" s="16"/>
      <c r="B5" s="17" t="s">
        <v>18</v>
      </c>
      <c r="C5" s="17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3"/>
    </row>
    <row r="6" ht="15.75" customHeight="1">
      <c r="A6" s="16"/>
      <c r="B6" s="17" t="s">
        <v>25</v>
      </c>
      <c r="C6" s="17" t="s">
        <v>26</v>
      </c>
      <c r="D6" s="17" t="s">
        <v>27</v>
      </c>
      <c r="E6" s="17" t="s">
        <v>28</v>
      </c>
      <c r="F6" s="17" t="s">
        <v>29</v>
      </c>
      <c r="G6" s="17" t="s">
        <v>30</v>
      </c>
      <c r="H6" s="17" t="s">
        <v>31</v>
      </c>
      <c r="I6" s="13"/>
    </row>
    <row r="7" ht="15.75" customHeight="1">
      <c r="A7" s="16"/>
      <c r="B7" s="17"/>
      <c r="C7" s="17" t="s">
        <v>32</v>
      </c>
      <c r="D7" s="17" t="s">
        <v>33</v>
      </c>
      <c r="E7" s="17" t="s">
        <v>34</v>
      </c>
      <c r="F7" s="17" t="s">
        <v>32</v>
      </c>
      <c r="G7" s="17" t="s">
        <v>35</v>
      </c>
      <c r="H7" s="17" t="s">
        <v>36</v>
      </c>
      <c r="I7" s="13"/>
    </row>
    <row r="8" ht="15.75" customHeight="1">
      <c r="A8" s="16"/>
      <c r="B8" s="17"/>
      <c r="C8" s="17"/>
      <c r="D8" s="17"/>
      <c r="E8" s="17" t="s">
        <v>37</v>
      </c>
      <c r="F8" s="17"/>
      <c r="G8" s="17"/>
      <c r="H8" s="17" t="s">
        <v>38</v>
      </c>
      <c r="I8" s="13"/>
    </row>
    <row r="9" ht="15.75" customHeight="1">
      <c r="A9" s="16"/>
      <c r="B9" s="17"/>
      <c r="C9" s="17"/>
      <c r="D9" s="17"/>
      <c r="E9" s="17" t="s">
        <v>39</v>
      </c>
      <c r="F9" s="17"/>
      <c r="G9" s="17"/>
      <c r="H9" s="17"/>
      <c r="I9" s="13"/>
    </row>
    <row r="10" ht="15.75" customHeight="1">
      <c r="A10" s="13"/>
      <c r="B10" s="18"/>
      <c r="C10" s="18"/>
      <c r="D10" s="18"/>
      <c r="E10" s="18"/>
      <c r="F10" s="18"/>
      <c r="G10" s="18"/>
      <c r="H10" s="18"/>
      <c r="I10" s="13"/>
    </row>
    <row r="11" ht="15.75" customHeight="1">
      <c r="A11" s="13"/>
      <c r="B11" s="14" t="s">
        <v>40</v>
      </c>
      <c r="C11" s="19"/>
      <c r="D11" s="19"/>
      <c r="E11" s="13"/>
      <c r="F11" s="13"/>
      <c r="G11" s="13"/>
      <c r="H11" s="13"/>
      <c r="I11" s="13"/>
    </row>
    <row r="12" ht="15.75" customHeight="1">
      <c r="A12" s="13"/>
      <c r="B12" s="20"/>
      <c r="C12" s="13"/>
      <c r="D12" s="13"/>
      <c r="E12" s="13"/>
      <c r="F12" s="13"/>
      <c r="G12" s="13"/>
      <c r="H12" s="13"/>
      <c r="I12" s="13"/>
    </row>
    <row r="13" ht="15.75" customHeight="1">
      <c r="A13" s="13"/>
      <c r="B13" s="21" t="s">
        <v>41</v>
      </c>
      <c r="C13" s="13"/>
      <c r="D13" s="13"/>
      <c r="E13" s="13"/>
      <c r="F13" s="13"/>
      <c r="G13" s="13"/>
      <c r="H13" s="13"/>
      <c r="I13" s="13"/>
    </row>
    <row r="14" ht="15.75" customHeight="1">
      <c r="A14" s="16"/>
      <c r="B14" s="17" t="s">
        <v>11</v>
      </c>
      <c r="C14" s="17" t="s">
        <v>42</v>
      </c>
      <c r="D14" s="17"/>
      <c r="E14" s="17"/>
      <c r="F14" s="13"/>
      <c r="G14" s="13"/>
      <c r="H14" s="13"/>
      <c r="I14" s="13"/>
    </row>
    <row r="15" ht="15.75" customHeight="1">
      <c r="A15" s="13"/>
      <c r="B15" s="13"/>
      <c r="C15" s="13"/>
      <c r="D15" s="13"/>
      <c r="E15" s="13"/>
      <c r="F15" s="13"/>
      <c r="G15" s="13"/>
      <c r="H15" s="13"/>
      <c r="I15" s="13"/>
    </row>
    <row r="16" ht="15.75" customHeight="1">
      <c r="A16" s="13"/>
      <c r="B16" s="21" t="s">
        <v>43</v>
      </c>
      <c r="C16" s="13"/>
      <c r="D16" s="13"/>
      <c r="E16" s="13"/>
      <c r="F16" s="13"/>
      <c r="G16" s="13"/>
      <c r="H16" s="13"/>
      <c r="I16" s="13"/>
    </row>
    <row r="17" ht="15.75" customHeight="1">
      <c r="A17" s="16"/>
      <c r="B17" s="17" t="s">
        <v>25</v>
      </c>
      <c r="C17" s="17" t="s">
        <v>42</v>
      </c>
      <c r="D17" s="17"/>
      <c r="E17" s="17"/>
      <c r="F17" s="16"/>
      <c r="G17" s="13"/>
      <c r="H17" s="13"/>
      <c r="I17" s="13"/>
    </row>
    <row r="18" ht="15.75" customHeight="1">
      <c r="A18" s="16"/>
      <c r="B18" s="17" t="s">
        <v>35</v>
      </c>
      <c r="C18" s="17" t="s">
        <v>44</v>
      </c>
      <c r="D18" s="17"/>
      <c r="E18" s="17"/>
      <c r="F18" s="22"/>
      <c r="G18" s="13"/>
      <c r="H18" s="13"/>
      <c r="I18" s="13"/>
    </row>
    <row r="19" ht="15.75" customHeight="1">
      <c r="A19" s="13"/>
      <c r="B19" s="23"/>
      <c r="C19" s="23"/>
      <c r="D19" s="23"/>
      <c r="E19" s="23"/>
      <c r="F19" s="23"/>
      <c r="G19" s="13"/>
      <c r="H19" s="13"/>
      <c r="I19" s="13"/>
    </row>
    <row r="20" ht="15.75" customHeight="1">
      <c r="A20" s="13"/>
      <c r="B20" s="21" t="s">
        <v>45</v>
      </c>
      <c r="C20" s="13"/>
      <c r="D20" s="13"/>
      <c r="E20" s="13"/>
      <c r="F20" s="13"/>
      <c r="G20" s="13"/>
      <c r="H20" s="13"/>
      <c r="I20" s="13"/>
    </row>
    <row r="21" ht="15.75" customHeight="1">
      <c r="A21" s="13"/>
      <c r="B21" s="17" t="s">
        <v>37</v>
      </c>
      <c r="C21" s="17" t="s">
        <v>46</v>
      </c>
      <c r="D21" s="17"/>
      <c r="E21" s="17"/>
      <c r="F21" s="17"/>
      <c r="G21" s="17"/>
      <c r="H21" s="13"/>
      <c r="I21" s="13"/>
    </row>
    <row r="22" ht="15.75" customHeight="1">
      <c r="A22" s="13"/>
      <c r="B22" s="17" t="s">
        <v>39</v>
      </c>
      <c r="C22" s="17" t="s">
        <v>47</v>
      </c>
      <c r="D22" s="17"/>
      <c r="E22" s="17"/>
      <c r="F22" s="17"/>
      <c r="G22" s="17"/>
      <c r="H22" s="13"/>
      <c r="I22" s="13"/>
    </row>
    <row r="23" ht="15.75" customHeight="1">
      <c r="A23" s="13"/>
      <c r="B23" s="17" t="s">
        <v>12</v>
      </c>
      <c r="C23" s="17" t="s">
        <v>48</v>
      </c>
      <c r="D23" s="17"/>
      <c r="E23" s="17"/>
      <c r="F23" s="17"/>
      <c r="G23" s="17"/>
      <c r="H23" s="13"/>
      <c r="I23" s="13"/>
    </row>
    <row r="24" ht="15.75" customHeight="1">
      <c r="A24" s="13"/>
      <c r="B24" s="17" t="s">
        <v>49</v>
      </c>
      <c r="C24" s="17" t="s">
        <v>50</v>
      </c>
      <c r="D24" s="17"/>
      <c r="E24" s="17"/>
      <c r="F24" s="17"/>
      <c r="G24" s="17"/>
      <c r="H24" s="13"/>
      <c r="I24" s="13"/>
    </row>
    <row r="25" ht="15.75" customHeight="1">
      <c r="A25" s="13"/>
      <c r="B25" s="17" t="s">
        <v>31</v>
      </c>
      <c r="C25" s="17" t="s">
        <v>51</v>
      </c>
      <c r="D25" s="17"/>
      <c r="E25" s="17"/>
      <c r="F25" s="17"/>
      <c r="G25" s="17"/>
      <c r="H25" s="13"/>
      <c r="I25" s="13"/>
    </row>
    <row r="26" ht="15.75" customHeight="1">
      <c r="A26" s="13"/>
      <c r="B26" s="17" t="s">
        <v>52</v>
      </c>
      <c r="C26" s="17" t="s">
        <v>53</v>
      </c>
      <c r="D26" s="17"/>
      <c r="E26" s="17"/>
      <c r="F26" s="17"/>
      <c r="G26" s="17"/>
      <c r="H26" s="13"/>
      <c r="I26" s="13"/>
    </row>
    <row r="27" ht="15.75" customHeight="1">
      <c r="A27" s="13"/>
      <c r="B27" s="23"/>
      <c r="C27" s="23"/>
      <c r="D27" s="23"/>
      <c r="E27" s="23"/>
      <c r="F27" s="13"/>
      <c r="G27" s="13"/>
      <c r="H27" s="13"/>
      <c r="I27" s="13"/>
    </row>
    <row r="28" ht="15.75" customHeight="1">
      <c r="A28" s="13"/>
      <c r="B28" s="21" t="s">
        <v>54</v>
      </c>
      <c r="C28" s="13"/>
      <c r="D28" s="13"/>
      <c r="E28" s="13"/>
      <c r="F28" s="13"/>
      <c r="G28" s="13"/>
      <c r="H28" s="13"/>
      <c r="I28" s="13"/>
    </row>
    <row r="29" ht="15.75" customHeight="1">
      <c r="A29" s="13"/>
      <c r="B29" s="17" t="s">
        <v>21</v>
      </c>
      <c r="C29" s="17" t="s">
        <v>55</v>
      </c>
      <c r="D29" s="17"/>
      <c r="E29" s="17"/>
      <c r="F29" s="17"/>
      <c r="G29" s="17"/>
      <c r="H29" s="13"/>
      <c r="I29" s="13"/>
    </row>
    <row r="30" ht="15.75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ht="15.75" customHeight="1">
      <c r="A31" s="13"/>
      <c r="B31" s="21" t="s">
        <v>56</v>
      </c>
      <c r="C31" s="13"/>
      <c r="D31" s="13"/>
      <c r="E31" s="13"/>
      <c r="F31" s="13"/>
      <c r="G31" s="13"/>
      <c r="H31" s="13"/>
      <c r="I31" s="13"/>
    </row>
    <row r="32" ht="15.75" customHeight="1">
      <c r="A32" s="13"/>
      <c r="B32" s="17" t="s">
        <v>7</v>
      </c>
      <c r="C32" s="17" t="s">
        <v>57</v>
      </c>
      <c r="D32" s="17"/>
      <c r="E32" s="17"/>
      <c r="F32" s="17"/>
      <c r="G32" s="22"/>
      <c r="H32" s="13"/>
      <c r="I32" s="13"/>
    </row>
    <row r="33" ht="15.75" customHeight="1">
      <c r="A33" s="13"/>
      <c r="B33" s="22"/>
      <c r="C33" s="22"/>
      <c r="D33" s="22"/>
      <c r="E33" s="22"/>
      <c r="F33" s="22"/>
      <c r="G33" s="22"/>
      <c r="H33" s="13"/>
      <c r="I33" s="13"/>
    </row>
    <row r="34" ht="15.75" customHeight="1">
      <c r="A34" s="13"/>
      <c r="B34" s="21" t="s">
        <v>58</v>
      </c>
      <c r="C34" s="13"/>
      <c r="D34" s="13"/>
      <c r="E34" s="13"/>
      <c r="F34" s="13"/>
      <c r="G34" s="13"/>
      <c r="H34" s="13"/>
      <c r="I34" s="13"/>
    </row>
    <row r="35" ht="15.75" customHeight="1">
      <c r="A35" s="16"/>
      <c r="B35" s="17" t="s">
        <v>13</v>
      </c>
      <c r="C35" s="17" t="s">
        <v>59</v>
      </c>
      <c r="D35" s="17"/>
      <c r="E35" s="13"/>
      <c r="F35" s="13"/>
      <c r="G35" s="13"/>
      <c r="H35" s="13"/>
      <c r="I35" s="13"/>
    </row>
    <row r="36" ht="15.75" customHeight="1">
      <c r="A36" s="13"/>
      <c r="B36" s="23"/>
      <c r="C36" s="23"/>
      <c r="D36" s="13"/>
      <c r="E36" s="13"/>
      <c r="F36" s="13"/>
      <c r="G36" s="13"/>
      <c r="H36" s="13"/>
      <c r="I36" s="13"/>
    </row>
    <row r="37" ht="15.75" customHeight="1">
      <c r="A37" s="13"/>
      <c r="B37" s="21" t="s">
        <v>60</v>
      </c>
      <c r="C37" s="23"/>
      <c r="D37" s="13"/>
      <c r="E37" s="13"/>
      <c r="F37" s="13"/>
      <c r="G37" s="13"/>
      <c r="H37" s="13"/>
      <c r="I37" s="13"/>
    </row>
    <row r="38" ht="15.75" customHeight="1">
      <c r="A38" s="13"/>
      <c r="B38" s="17" t="s">
        <v>36</v>
      </c>
      <c r="C38" s="17" t="s">
        <v>61</v>
      </c>
      <c r="D38" s="17"/>
      <c r="E38" s="17"/>
      <c r="F38" s="17"/>
      <c r="G38" s="13"/>
      <c r="H38" s="13"/>
      <c r="I38" s="13"/>
    </row>
    <row r="39" ht="15.75" customHeight="1">
      <c r="A39" s="13"/>
      <c r="B39" s="23"/>
      <c r="C39" s="23"/>
      <c r="D39" s="13"/>
      <c r="E39" s="13"/>
      <c r="F39" s="13"/>
      <c r="G39" s="13"/>
      <c r="H39" s="13"/>
      <c r="I39" s="13"/>
    </row>
    <row r="40" ht="15.75" customHeight="1">
      <c r="A40" s="13"/>
      <c r="B40" s="21" t="s">
        <v>62</v>
      </c>
      <c r="C40" s="23"/>
      <c r="D40" s="13"/>
      <c r="E40" s="13"/>
      <c r="F40" s="13"/>
      <c r="G40" s="13"/>
      <c r="H40" s="13"/>
      <c r="I40" s="13"/>
    </row>
    <row r="41" ht="15.75" customHeight="1">
      <c r="A41" s="13"/>
      <c r="B41" s="17" t="s">
        <v>17</v>
      </c>
      <c r="C41" s="17" t="s">
        <v>63</v>
      </c>
      <c r="D41" s="17"/>
      <c r="E41" s="17"/>
      <c r="F41" s="17"/>
      <c r="G41" s="16"/>
      <c r="H41" s="13"/>
      <c r="I41" s="13"/>
    </row>
    <row r="42" ht="15.75" customHeight="1">
      <c r="A42" s="13"/>
      <c r="B42" s="24"/>
      <c r="C42" s="23"/>
      <c r="D42" s="13"/>
      <c r="E42" s="13"/>
      <c r="F42" s="13"/>
      <c r="G42" s="13"/>
      <c r="H42" s="13"/>
      <c r="I42" s="13"/>
    </row>
    <row r="43" ht="15.75" customHeight="1">
      <c r="A43" s="13"/>
      <c r="B43" s="21" t="s">
        <v>64</v>
      </c>
      <c r="C43" s="13"/>
      <c r="D43" s="13"/>
      <c r="E43" s="13"/>
      <c r="F43" s="13"/>
      <c r="G43" s="13"/>
      <c r="H43" s="13"/>
      <c r="I43" s="13"/>
    </row>
    <row r="44" ht="15.75" customHeight="1">
      <c r="A44" s="16"/>
      <c r="B44" s="17" t="s">
        <v>18</v>
      </c>
      <c r="C44" s="17" t="s">
        <v>42</v>
      </c>
      <c r="D44" s="17"/>
      <c r="E44" s="17"/>
      <c r="F44" s="13"/>
      <c r="G44" s="13"/>
      <c r="H44" s="13"/>
      <c r="I44" s="13"/>
    </row>
    <row r="45" ht="15.75" customHeight="1">
      <c r="A45" s="13"/>
      <c r="B45" s="23"/>
      <c r="C45" s="23"/>
      <c r="D45" s="23"/>
      <c r="E45" s="23"/>
      <c r="F45" s="13"/>
      <c r="G45" s="13"/>
      <c r="H45" s="13"/>
      <c r="I45" s="13"/>
    </row>
    <row r="46" ht="15.75" customHeight="1">
      <c r="A46" s="13"/>
      <c r="B46" s="21" t="s">
        <v>65</v>
      </c>
      <c r="C46" s="23"/>
      <c r="D46" s="23"/>
      <c r="E46" s="23"/>
      <c r="F46" s="13"/>
      <c r="G46" s="13"/>
      <c r="H46" s="13"/>
      <c r="I46" s="13"/>
    </row>
    <row r="47" ht="15.75" customHeight="1">
      <c r="A47" s="13"/>
      <c r="B47" s="17" t="s">
        <v>34</v>
      </c>
      <c r="C47" s="17" t="s">
        <v>66</v>
      </c>
      <c r="D47" s="17"/>
      <c r="E47" s="17"/>
      <c r="F47" s="17"/>
      <c r="G47" s="17"/>
      <c r="H47" s="16"/>
      <c r="I47" s="16"/>
    </row>
    <row r="48" ht="15.75" customHeight="1">
      <c r="A48" s="13"/>
      <c r="B48" s="17" t="s">
        <v>67</v>
      </c>
      <c r="C48" s="17" t="s">
        <v>68</v>
      </c>
      <c r="D48" s="18"/>
      <c r="E48" s="18"/>
      <c r="F48" s="18"/>
      <c r="G48" s="18"/>
      <c r="H48" s="13"/>
      <c r="I48" s="13"/>
    </row>
    <row r="49" ht="15.75" customHeight="1">
      <c r="A49" s="13"/>
      <c r="B49" s="23"/>
      <c r="C49" s="23"/>
      <c r="D49" s="23"/>
      <c r="E49" s="23"/>
      <c r="F49" s="13"/>
      <c r="G49" s="13"/>
      <c r="H49" s="13"/>
      <c r="I49" s="13"/>
    </row>
    <row r="50" ht="15.75" customHeight="1">
      <c r="A50" s="13"/>
      <c r="B50" s="21" t="s">
        <v>69</v>
      </c>
      <c r="C50" s="13"/>
      <c r="D50" s="13"/>
      <c r="E50" s="13"/>
      <c r="F50" s="13"/>
      <c r="G50" s="13"/>
      <c r="H50" s="13"/>
      <c r="I50" s="13"/>
    </row>
    <row r="51" ht="15.75" customHeight="1">
      <c r="A51" s="16"/>
      <c r="B51" s="17" t="s">
        <v>28</v>
      </c>
      <c r="C51" s="17" t="s">
        <v>70</v>
      </c>
      <c r="D51" s="17"/>
      <c r="E51" s="17"/>
      <c r="F51" s="17"/>
      <c r="G51" s="17"/>
      <c r="H51" s="16"/>
      <c r="I51" s="13"/>
    </row>
    <row r="52" ht="15.75" customHeight="1">
      <c r="A52" s="16"/>
      <c r="B52" s="17" t="s">
        <v>71</v>
      </c>
      <c r="C52" s="17" t="s">
        <v>72</v>
      </c>
      <c r="D52" s="17"/>
      <c r="E52" s="17"/>
      <c r="F52" s="17"/>
      <c r="G52" s="17"/>
      <c r="H52" s="16"/>
      <c r="I52" s="13"/>
    </row>
    <row r="53" ht="15.75" customHeight="1">
      <c r="A53" s="16"/>
      <c r="B53" s="17" t="s">
        <v>32</v>
      </c>
      <c r="C53" s="17" t="s">
        <v>73</v>
      </c>
      <c r="D53" s="17"/>
      <c r="E53" s="17"/>
      <c r="F53" s="17"/>
      <c r="G53" s="17"/>
      <c r="H53" s="16"/>
      <c r="I53" s="13"/>
    </row>
    <row r="54" ht="15.75" customHeight="1">
      <c r="A54" s="16"/>
      <c r="B54" s="22"/>
      <c r="C54" s="22"/>
      <c r="D54" s="22"/>
      <c r="E54" s="22"/>
      <c r="F54" s="22"/>
      <c r="G54" s="22"/>
      <c r="H54" s="16"/>
      <c r="I54" s="13"/>
    </row>
    <row r="55" ht="15.75" customHeight="1">
      <c r="A55" s="13"/>
      <c r="B55" s="21" t="s">
        <v>74</v>
      </c>
      <c r="C55" s="13"/>
      <c r="D55" s="13"/>
      <c r="E55" s="13"/>
      <c r="F55" s="13"/>
      <c r="G55" s="13"/>
      <c r="H55" s="13"/>
      <c r="I55" s="13"/>
    </row>
    <row r="56" ht="15.75" customHeight="1">
      <c r="A56" s="13"/>
      <c r="B56" s="17" t="s">
        <v>14</v>
      </c>
      <c r="C56" s="17" t="s">
        <v>75</v>
      </c>
      <c r="D56" s="17"/>
      <c r="E56" s="17"/>
      <c r="F56" s="17"/>
      <c r="G56" s="17"/>
      <c r="H56" s="16"/>
      <c r="I56" s="16"/>
    </row>
    <row r="57" ht="15.75" customHeight="1">
      <c r="A57" s="13"/>
      <c r="B57" s="17" t="s">
        <v>22</v>
      </c>
      <c r="C57" s="17" t="s">
        <v>76</v>
      </c>
      <c r="D57" s="17"/>
      <c r="E57" s="17"/>
      <c r="F57" s="17"/>
      <c r="G57" s="17"/>
      <c r="H57" s="16"/>
      <c r="I57" s="16"/>
    </row>
    <row r="58" ht="15.75" customHeight="1">
      <c r="A58" s="13"/>
      <c r="B58" s="17" t="s">
        <v>15</v>
      </c>
      <c r="C58" s="17" t="s">
        <v>77</v>
      </c>
      <c r="D58" s="17"/>
      <c r="E58" s="17"/>
      <c r="F58" s="17"/>
      <c r="G58" s="17"/>
      <c r="H58" s="16"/>
      <c r="I58" s="16"/>
    </row>
    <row r="59" ht="15.75" customHeight="1">
      <c r="A59" s="13"/>
      <c r="B59" s="17" t="s">
        <v>29</v>
      </c>
      <c r="C59" s="17" t="s">
        <v>78</v>
      </c>
      <c r="D59" s="17"/>
      <c r="E59" s="17"/>
      <c r="F59" s="17"/>
      <c r="G59" s="17"/>
      <c r="H59" s="16"/>
      <c r="I59" s="16"/>
    </row>
    <row r="60" ht="15.75" customHeight="1">
      <c r="A60" s="13"/>
      <c r="B60" s="17" t="s">
        <v>19</v>
      </c>
      <c r="C60" s="17" t="s">
        <v>79</v>
      </c>
      <c r="D60" s="17"/>
      <c r="E60" s="17"/>
      <c r="F60" s="17"/>
      <c r="G60" s="17"/>
      <c r="H60" s="16"/>
      <c r="I60" s="16"/>
    </row>
    <row r="61" ht="15.75" customHeight="1">
      <c r="A61" s="13"/>
      <c r="B61" s="17" t="s">
        <v>26</v>
      </c>
      <c r="C61" s="17" t="s">
        <v>80</v>
      </c>
      <c r="D61" s="17"/>
      <c r="E61" s="17"/>
      <c r="F61" s="17"/>
      <c r="G61" s="17"/>
      <c r="H61" s="16"/>
      <c r="I61" s="16"/>
    </row>
    <row r="62" ht="15.75" customHeight="1">
      <c r="A62" s="13"/>
      <c r="B62" s="13"/>
      <c r="C62" s="13"/>
      <c r="D62" s="13"/>
      <c r="E62" s="13"/>
      <c r="F62" s="13"/>
      <c r="G62" s="13"/>
      <c r="H62" s="13"/>
      <c r="I62" s="13"/>
    </row>
    <row r="63" ht="15.75" customHeight="1">
      <c r="A63" s="13"/>
      <c r="B63" s="21" t="s">
        <v>81</v>
      </c>
      <c r="C63" s="13"/>
      <c r="D63" s="13"/>
      <c r="E63" s="13"/>
      <c r="F63" s="13"/>
      <c r="G63" s="13"/>
      <c r="H63" s="13"/>
      <c r="I63" s="13"/>
    </row>
    <row r="64" ht="15.75" customHeight="1">
      <c r="A64" s="13"/>
      <c r="B64" s="17" t="s">
        <v>16</v>
      </c>
      <c r="C64" s="17" t="s">
        <v>82</v>
      </c>
      <c r="D64" s="17"/>
      <c r="E64" s="17"/>
      <c r="F64" s="17"/>
      <c r="G64" s="16"/>
      <c r="H64" s="16"/>
      <c r="I64" s="16"/>
      <c r="J64" s="25"/>
      <c r="K64" s="25"/>
    </row>
    <row r="65" ht="15.75" customHeight="1">
      <c r="A65" s="13"/>
      <c r="B65" s="17" t="s">
        <v>23</v>
      </c>
      <c r="C65" s="17" t="s">
        <v>83</v>
      </c>
      <c r="D65" s="17"/>
      <c r="E65" s="17"/>
      <c r="F65" s="17"/>
      <c r="G65" s="16"/>
      <c r="H65" s="16"/>
      <c r="I65" s="16"/>
      <c r="J65" s="25"/>
      <c r="K65" s="25"/>
    </row>
    <row r="66" ht="15.75" customHeight="1">
      <c r="A66" s="13"/>
      <c r="B66" s="17" t="s">
        <v>38</v>
      </c>
      <c r="C66" s="17" t="s">
        <v>84</v>
      </c>
      <c r="D66" s="17"/>
      <c r="E66" s="17"/>
      <c r="F66" s="17"/>
      <c r="G66" s="16"/>
      <c r="H66" s="16"/>
      <c r="I66" s="16"/>
      <c r="J66" s="25"/>
      <c r="K66" s="25"/>
    </row>
    <row r="67" ht="15.75" customHeight="1">
      <c r="A67" s="13"/>
      <c r="B67" s="18"/>
      <c r="C67" s="18"/>
      <c r="D67" s="18"/>
      <c r="E67" s="18"/>
      <c r="F67" s="18"/>
      <c r="G67" s="13"/>
      <c r="H67" s="13"/>
      <c r="I67" s="13"/>
    </row>
    <row r="68" ht="15.75" customHeight="1">
      <c r="A68" s="13"/>
      <c r="B68" s="21" t="s">
        <v>85</v>
      </c>
      <c r="C68" s="13"/>
      <c r="D68" s="13"/>
      <c r="E68" s="13"/>
      <c r="F68" s="13"/>
      <c r="G68" s="13"/>
      <c r="H68" s="13"/>
      <c r="I68" s="13"/>
    </row>
    <row r="69" ht="15.75" customHeight="1">
      <c r="A69" s="13"/>
      <c r="B69" s="17" t="s">
        <v>30</v>
      </c>
      <c r="C69" s="17" t="s">
        <v>86</v>
      </c>
      <c r="D69" s="17"/>
      <c r="E69" s="17"/>
      <c r="F69" s="17"/>
      <c r="G69" s="17"/>
      <c r="H69" s="16"/>
      <c r="I69" s="13"/>
    </row>
    <row r="70" ht="15.75" customHeight="1">
      <c r="A70" s="13"/>
      <c r="B70" s="17" t="s">
        <v>24</v>
      </c>
      <c r="C70" s="17" t="s">
        <v>87</v>
      </c>
      <c r="D70" s="17"/>
      <c r="E70" s="17"/>
      <c r="F70" s="17"/>
      <c r="G70" s="17"/>
      <c r="H70" s="16"/>
      <c r="I70" s="13"/>
    </row>
    <row r="71" ht="15.75" customHeight="1">
      <c r="A71" s="13"/>
      <c r="B71" s="23"/>
      <c r="C71" s="23"/>
      <c r="D71" s="13"/>
      <c r="E71" s="13"/>
      <c r="F71" s="13"/>
      <c r="G71" s="13"/>
      <c r="H71" s="13"/>
      <c r="I71" s="13"/>
    </row>
    <row r="72" ht="15.75" customHeight="1">
      <c r="A72" s="13"/>
      <c r="B72" s="13"/>
      <c r="C72" s="13"/>
      <c r="D72" s="13"/>
      <c r="E72" s="13"/>
      <c r="F72" s="13"/>
      <c r="G72" s="13"/>
      <c r="H72" s="13"/>
      <c r="I72" s="13"/>
    </row>
    <row r="73" ht="15.75" customHeight="1">
      <c r="A73" s="13"/>
      <c r="B73" s="13"/>
      <c r="C73" s="13"/>
      <c r="D73" s="13"/>
      <c r="E73" s="13"/>
      <c r="F73" s="13"/>
      <c r="G73" s="13"/>
      <c r="H73" s="13"/>
      <c r="I73" s="13"/>
    </row>
    <row r="74" ht="15.75" customHeight="1">
      <c r="A74" s="13"/>
      <c r="B74" s="13"/>
      <c r="C74" s="13"/>
      <c r="D74" s="13"/>
      <c r="E74" s="13"/>
      <c r="F74" s="13"/>
      <c r="G74" s="13"/>
      <c r="H74" s="13"/>
      <c r="I74" s="13"/>
    </row>
    <row r="75" ht="15.75" customHeight="1">
      <c r="A75" s="13"/>
      <c r="B75" s="13"/>
      <c r="C75" s="13"/>
      <c r="D75" s="13"/>
      <c r="E75" s="13"/>
      <c r="F75" s="13"/>
      <c r="G75" s="13"/>
      <c r="H75" s="13"/>
      <c r="I75" s="13"/>
    </row>
    <row r="76" ht="15.75" customHeight="1">
      <c r="A76" s="13"/>
      <c r="B76" s="13"/>
      <c r="C76" s="13"/>
      <c r="D76" s="13"/>
      <c r="E76" s="13"/>
      <c r="F76" s="13"/>
      <c r="G76" s="13"/>
      <c r="H76" s="13"/>
      <c r="I76" s="13"/>
    </row>
    <row r="77" ht="15.75" customHeight="1">
      <c r="A77" s="13"/>
      <c r="B77" s="13"/>
      <c r="C77" s="13"/>
      <c r="D77" s="13"/>
      <c r="E77" s="13"/>
      <c r="F77" s="13"/>
      <c r="G77" s="13"/>
      <c r="H77" s="13"/>
      <c r="I77" s="13"/>
    </row>
    <row r="78" ht="15.75" customHeight="1">
      <c r="A78" s="13"/>
      <c r="B78" s="13"/>
      <c r="C78" s="13"/>
      <c r="D78" s="13"/>
      <c r="E78" s="13"/>
      <c r="F78" s="13"/>
      <c r="G78" s="13"/>
      <c r="H78" s="13"/>
      <c r="I78" s="13"/>
    </row>
    <row r="79" ht="15.75" customHeight="1">
      <c r="A79" s="13"/>
      <c r="B79" s="13"/>
      <c r="C79" s="13"/>
      <c r="D79" s="13"/>
      <c r="E79" s="13"/>
      <c r="F79" s="13"/>
      <c r="G79" s="13"/>
      <c r="H79" s="13"/>
      <c r="I79" s="13"/>
    </row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71"/>
    <col customWidth="1" min="2" max="2" width="19.14"/>
    <col customWidth="1" min="3" max="3" width="18.86"/>
    <col customWidth="1" min="4" max="4" width="16.57"/>
    <col customWidth="1" min="5" max="5" width="22.43"/>
    <col customWidth="1" min="6" max="6" width="17.14"/>
    <col customWidth="1" min="7" max="7" width="17.86"/>
    <col customWidth="1" min="9" max="9" width="12.43"/>
    <col customWidth="1" min="11" max="11" width="12.14"/>
    <col customWidth="1" min="12" max="12" width="17.57"/>
  </cols>
  <sheetData>
    <row r="1" ht="67.5" customHeight="1">
      <c r="B1" s="26"/>
      <c r="C1" s="27"/>
      <c r="D1" s="28"/>
      <c r="E1" s="29" t="s">
        <v>88</v>
      </c>
      <c r="K1" s="30"/>
    </row>
    <row r="2" ht="15.75" customHeight="1">
      <c r="A2" s="16"/>
      <c r="B2" s="31" t="s">
        <v>4</v>
      </c>
      <c r="C2" s="31" t="s">
        <v>89</v>
      </c>
      <c r="D2" s="31" t="s">
        <v>5</v>
      </c>
      <c r="E2" s="31" t="s">
        <v>6</v>
      </c>
      <c r="F2" s="31" t="s">
        <v>90</v>
      </c>
      <c r="G2" s="31" t="s">
        <v>36</v>
      </c>
      <c r="H2" s="31" t="s">
        <v>91</v>
      </c>
      <c r="I2" s="31" t="s">
        <v>92</v>
      </c>
      <c r="J2" s="31" t="s">
        <v>93</v>
      </c>
      <c r="K2" s="31" t="s">
        <v>94</v>
      </c>
      <c r="L2" s="31" t="s">
        <v>95</v>
      </c>
      <c r="M2" s="31" t="s">
        <v>96</v>
      </c>
      <c r="N2" s="16"/>
      <c r="O2" s="16"/>
      <c r="P2" s="25"/>
      <c r="Q2" s="25"/>
      <c r="R2" s="25"/>
      <c r="S2" s="25"/>
      <c r="T2" s="25"/>
    </row>
    <row r="3" ht="15.75" customHeight="1">
      <c r="A3" s="13"/>
      <c r="B3" s="32" t="s">
        <v>11</v>
      </c>
      <c r="C3" s="32" t="s">
        <v>97</v>
      </c>
      <c r="D3" s="32" t="s">
        <v>19</v>
      </c>
      <c r="E3" s="32" t="s">
        <v>20</v>
      </c>
      <c r="F3" s="32"/>
      <c r="G3" s="32"/>
      <c r="H3" s="32"/>
      <c r="I3" s="32"/>
      <c r="J3" s="32"/>
      <c r="K3" s="32"/>
      <c r="L3" s="32"/>
      <c r="M3" s="32"/>
      <c r="N3" s="13"/>
      <c r="O3" s="13"/>
    </row>
    <row r="4" ht="15.75" customHeight="1">
      <c r="A4" s="13"/>
      <c r="B4" s="32" t="s">
        <v>25</v>
      </c>
      <c r="C4" s="32" t="s">
        <v>98</v>
      </c>
      <c r="D4" s="32" t="s">
        <v>32</v>
      </c>
      <c r="E4" s="32" t="s">
        <v>33</v>
      </c>
      <c r="F4" s="32"/>
      <c r="G4" s="32"/>
      <c r="H4" s="32"/>
      <c r="I4" s="32"/>
      <c r="J4" s="32"/>
      <c r="K4" s="32"/>
      <c r="L4" s="32"/>
      <c r="M4" s="32"/>
      <c r="N4" s="13"/>
      <c r="O4" s="13"/>
    </row>
    <row r="5" ht="15.75" customHeight="1">
      <c r="A5" s="13"/>
      <c r="B5" s="32" t="s">
        <v>18</v>
      </c>
      <c r="C5" s="32" t="s">
        <v>99</v>
      </c>
      <c r="D5" s="32" t="s">
        <v>100</v>
      </c>
      <c r="E5" s="32" t="s">
        <v>13</v>
      </c>
      <c r="F5" s="32"/>
      <c r="G5" s="32"/>
      <c r="H5" s="32"/>
      <c r="I5" s="32"/>
      <c r="J5" s="32"/>
      <c r="K5" s="32"/>
      <c r="L5" s="32"/>
      <c r="M5" s="32"/>
      <c r="N5" s="13"/>
      <c r="O5" s="13"/>
    </row>
    <row r="6" ht="15.75" customHeight="1">
      <c r="A6" s="1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3"/>
      <c r="O6" s="13"/>
    </row>
    <row r="7" ht="15.75" customHeight="1">
      <c r="A7" s="1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13"/>
      <c r="O7" s="13"/>
    </row>
    <row r="8" ht="15.75" customHeight="1">
      <c r="A8" s="13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3"/>
      <c r="O8" s="13"/>
    </row>
    <row r="9" ht="15.75" customHeight="1">
      <c r="A9" s="13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3"/>
      <c r="O9" s="13"/>
    </row>
    <row r="10" ht="15.75" customHeight="1">
      <c r="A10" s="13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13"/>
      <c r="O10" s="13"/>
    </row>
    <row r="11" ht="15.75" customHeight="1">
      <c r="A11" s="13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3"/>
      <c r="O11" s="13"/>
    </row>
    <row r="12" ht="15.75" customHeight="1">
      <c r="A12" s="13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13"/>
      <c r="O12" s="13"/>
    </row>
    <row r="13" ht="15.75" customHeight="1">
      <c r="A13" s="13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3"/>
      <c r="O13" s="13"/>
    </row>
    <row r="14" ht="15.75" customHeight="1">
      <c r="A14" s="13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3"/>
      <c r="O14" s="13"/>
    </row>
    <row r="15" ht="15.75" customHeight="1">
      <c r="A15" s="1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3"/>
      <c r="O15" s="13"/>
    </row>
    <row r="16" ht="15.75" customHeight="1">
      <c r="A16" s="13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3"/>
      <c r="O16" s="13"/>
    </row>
    <row r="17" ht="15.75" customHeight="1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3"/>
      <c r="O17" s="13"/>
    </row>
    <row r="18" ht="15.75" customHeight="1">
      <c r="A18" s="1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3"/>
      <c r="O18" s="13"/>
    </row>
    <row r="19" ht="15.75" customHeight="1">
      <c r="A19" s="1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3"/>
      <c r="O19" s="13"/>
    </row>
    <row r="20" ht="15.75" customHeight="1">
      <c r="A20" s="1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3"/>
      <c r="O20" s="13"/>
    </row>
    <row r="21" ht="15.75" customHeight="1">
      <c r="A21" s="1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3"/>
      <c r="O21" s="13"/>
    </row>
    <row r="22" ht="15.75" customHeight="1">
      <c r="A22" s="1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3"/>
      <c r="O22" s="13"/>
    </row>
    <row r="23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customSheetViews>
    <customSheetView guid="{45BC8DFC-D59C-4D41-9AB5-103BCCECFF2C}" filter="1" showAutoFilter="1">
      <autoFilter ref="$B$2:$B$22"/>
    </customSheetView>
  </customSheetViews>
  <mergeCells count="1">
    <mergeCell ref="E1:J1"/>
  </mergeCells>
  <dataValidations>
    <dataValidation type="list" allowBlank="1" sqref="B3:B22">
      <formula1>"Alta,Media,Baja"</formula1>
    </dataValidation>
    <dataValidation type="list" allowBlank="1" sqref="D3:D22">
      <formula1>"Cliente,Potencial,Proveedor,Otro"</formula1>
    </dataValidation>
    <dataValidation type="list" allowBlank="1" sqref="E3:E22">
      <formula1>"Gerente,Comercial 1,Comercial 2,Comercial 3"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71"/>
    <col customWidth="1" min="2" max="2" width="18.14"/>
    <col customWidth="1" min="3" max="3" width="14.43"/>
    <col customWidth="1" min="4" max="4" width="21.71"/>
    <col customWidth="1" min="5" max="5" width="17.14"/>
    <col customWidth="1" min="6" max="6" width="22.14"/>
    <col customWidth="1" min="8" max="8" width="17.71"/>
    <col customWidth="1" min="15" max="15" width="17.43"/>
    <col customWidth="1" min="16" max="16" width="24.71"/>
  </cols>
  <sheetData>
    <row r="1" ht="60.0" customHeight="1">
      <c r="A1" s="33"/>
      <c r="B1" s="34"/>
      <c r="C1" s="35"/>
      <c r="D1" s="36"/>
      <c r="E1" s="29" t="s">
        <v>101</v>
      </c>
      <c r="K1" s="37"/>
      <c r="L1" s="38"/>
      <c r="M1" s="38"/>
      <c r="N1" s="38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ht="15.75" customHeight="1">
      <c r="A2" s="16"/>
      <c r="B2" s="15" t="s">
        <v>4</v>
      </c>
      <c r="C2" s="15" t="s">
        <v>102</v>
      </c>
      <c r="D2" s="15" t="s">
        <v>89</v>
      </c>
      <c r="E2" s="15" t="s">
        <v>5</v>
      </c>
      <c r="F2" s="31" t="s">
        <v>6</v>
      </c>
      <c r="G2" s="31" t="s">
        <v>103</v>
      </c>
      <c r="H2" s="31" t="s">
        <v>104</v>
      </c>
      <c r="I2" s="31" t="s">
        <v>36</v>
      </c>
      <c r="J2" s="31" t="s">
        <v>91</v>
      </c>
      <c r="K2" s="31" t="s">
        <v>91</v>
      </c>
      <c r="L2" s="31" t="s">
        <v>92</v>
      </c>
      <c r="M2" s="31" t="s">
        <v>93</v>
      </c>
      <c r="N2" s="31" t="s">
        <v>94</v>
      </c>
      <c r="O2" s="31" t="s">
        <v>95</v>
      </c>
      <c r="P2" s="31" t="s">
        <v>96</v>
      </c>
      <c r="Q2" s="16"/>
      <c r="R2" s="16"/>
      <c r="S2" s="16"/>
      <c r="T2" s="16"/>
      <c r="U2" s="16"/>
      <c r="V2" s="16"/>
      <c r="W2" s="16"/>
      <c r="X2" s="25"/>
      <c r="Y2" s="25"/>
      <c r="Z2" s="25"/>
      <c r="AA2" s="25"/>
      <c r="AB2" s="25"/>
      <c r="AC2" s="25"/>
    </row>
    <row r="3" ht="15.75" customHeight="1">
      <c r="A3" s="13"/>
      <c r="B3" s="39" t="s">
        <v>11</v>
      </c>
      <c r="C3" s="40"/>
      <c r="D3" s="40" t="s">
        <v>105</v>
      </c>
      <c r="E3" s="41" t="s">
        <v>12</v>
      </c>
      <c r="F3" s="32" t="s">
        <v>20</v>
      </c>
      <c r="G3" s="32" t="s">
        <v>97</v>
      </c>
      <c r="H3" s="32"/>
      <c r="I3" s="32"/>
      <c r="J3" s="32"/>
      <c r="K3" s="32"/>
      <c r="L3" s="32"/>
      <c r="M3" s="32"/>
      <c r="N3" s="32"/>
      <c r="O3" s="32"/>
      <c r="P3" s="32"/>
      <c r="Q3" s="13"/>
      <c r="R3" s="13"/>
      <c r="S3" s="13"/>
      <c r="T3" s="13"/>
      <c r="U3" s="13"/>
      <c r="V3" s="13"/>
      <c r="W3" s="13"/>
    </row>
    <row r="4" ht="15.75" customHeight="1">
      <c r="A4" s="13"/>
      <c r="B4" s="42" t="s">
        <v>25</v>
      </c>
      <c r="C4" s="43"/>
      <c r="D4" s="43" t="s">
        <v>106</v>
      </c>
      <c r="E4" s="44" t="s">
        <v>19</v>
      </c>
      <c r="F4" s="32" t="s">
        <v>33</v>
      </c>
      <c r="G4" s="32" t="s">
        <v>98</v>
      </c>
      <c r="H4" s="32"/>
      <c r="I4" s="32"/>
      <c r="J4" s="32"/>
      <c r="K4" s="32"/>
      <c r="L4" s="32"/>
      <c r="M4" s="32"/>
      <c r="N4" s="32"/>
      <c r="O4" s="32"/>
      <c r="P4" s="32"/>
      <c r="Q4" s="13"/>
      <c r="R4" s="13"/>
      <c r="S4" s="13"/>
      <c r="T4" s="13"/>
      <c r="U4" s="13"/>
      <c r="V4" s="13"/>
      <c r="W4" s="13"/>
    </row>
    <row r="5" ht="15.75" customHeight="1">
      <c r="A5" s="13"/>
      <c r="B5" s="42" t="s">
        <v>18</v>
      </c>
      <c r="C5" s="43"/>
      <c r="D5" s="43" t="s">
        <v>107</v>
      </c>
      <c r="E5" s="44" t="s">
        <v>32</v>
      </c>
      <c r="F5" s="32" t="s">
        <v>13</v>
      </c>
      <c r="G5" s="32" t="s">
        <v>99</v>
      </c>
      <c r="H5" s="32"/>
      <c r="I5" s="32"/>
      <c r="J5" s="32"/>
      <c r="K5" s="32"/>
      <c r="L5" s="32"/>
      <c r="M5" s="32"/>
      <c r="N5" s="32"/>
      <c r="O5" s="32"/>
      <c r="P5" s="32"/>
      <c r="Q5" s="13"/>
      <c r="R5" s="13"/>
      <c r="S5" s="13"/>
      <c r="T5" s="13"/>
      <c r="U5" s="13"/>
      <c r="V5" s="13"/>
      <c r="W5" s="13"/>
    </row>
    <row r="6" ht="15.75" customHeight="1">
      <c r="A6" s="13"/>
      <c r="B6" s="42"/>
      <c r="C6" s="43"/>
      <c r="D6" s="43"/>
      <c r="E6" s="44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13"/>
      <c r="R6" s="13"/>
      <c r="S6" s="13"/>
      <c r="T6" s="13"/>
      <c r="U6" s="13"/>
      <c r="V6" s="13"/>
      <c r="W6" s="13"/>
    </row>
    <row r="7" ht="15.75" customHeight="1">
      <c r="A7" s="13"/>
      <c r="B7" s="42"/>
      <c r="C7" s="43"/>
      <c r="D7" s="43"/>
      <c r="E7" s="44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13"/>
      <c r="R7" s="13"/>
      <c r="S7" s="13"/>
      <c r="T7" s="13"/>
      <c r="U7" s="13"/>
      <c r="V7" s="13"/>
      <c r="W7" s="13"/>
    </row>
    <row r="8" ht="15.75" customHeight="1">
      <c r="A8" s="13"/>
      <c r="B8" s="42"/>
      <c r="C8" s="43"/>
      <c r="D8" s="43"/>
      <c r="E8" s="4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13"/>
      <c r="R8" s="13"/>
      <c r="S8" s="13"/>
      <c r="T8" s="13"/>
      <c r="U8" s="13"/>
      <c r="V8" s="13"/>
      <c r="W8" s="13"/>
    </row>
    <row r="9" ht="15.75" customHeight="1">
      <c r="A9" s="13"/>
      <c r="B9" s="42"/>
      <c r="C9" s="43"/>
      <c r="D9" s="43"/>
      <c r="E9" s="4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13"/>
      <c r="R9" s="13"/>
      <c r="S9" s="13"/>
      <c r="T9" s="13"/>
      <c r="U9" s="13"/>
      <c r="V9" s="13"/>
      <c r="W9" s="13"/>
    </row>
    <row r="10" ht="15.75" customHeight="1">
      <c r="A10" s="13"/>
      <c r="B10" s="42"/>
      <c r="C10" s="43"/>
      <c r="D10" s="43"/>
      <c r="E10" s="44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3"/>
      <c r="R10" s="13"/>
      <c r="S10" s="13"/>
      <c r="T10" s="13"/>
      <c r="U10" s="13"/>
      <c r="V10" s="13"/>
      <c r="W10" s="13"/>
    </row>
    <row r="11" ht="15.75" customHeight="1">
      <c r="A11" s="13"/>
      <c r="B11" s="42"/>
      <c r="C11" s="43"/>
      <c r="D11" s="43"/>
      <c r="E11" s="4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13"/>
      <c r="R11" s="13"/>
      <c r="S11" s="13"/>
      <c r="T11" s="13"/>
      <c r="U11" s="13"/>
      <c r="V11" s="13"/>
      <c r="W11" s="13"/>
    </row>
    <row r="12" ht="15.75" customHeight="1">
      <c r="A12" s="13"/>
      <c r="B12" s="42"/>
      <c r="C12" s="43"/>
      <c r="D12" s="43"/>
      <c r="E12" s="4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13"/>
      <c r="R12" s="13"/>
      <c r="S12" s="13"/>
      <c r="T12" s="13"/>
      <c r="U12" s="13"/>
      <c r="V12" s="13"/>
      <c r="W12" s="13"/>
    </row>
    <row r="13" ht="15.75" customHeight="1">
      <c r="A13" s="13"/>
      <c r="B13" s="42"/>
      <c r="C13" s="43"/>
      <c r="D13" s="43"/>
      <c r="E13" s="4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13"/>
      <c r="R13" s="13"/>
      <c r="S13" s="13"/>
      <c r="T13" s="13"/>
      <c r="U13" s="13"/>
      <c r="V13" s="13"/>
      <c r="W13" s="13"/>
    </row>
    <row r="14" ht="15.75" customHeight="1">
      <c r="A14" s="13"/>
      <c r="B14" s="42"/>
      <c r="C14" s="43"/>
      <c r="D14" s="43"/>
      <c r="E14" s="44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13"/>
      <c r="R14" s="13"/>
      <c r="S14" s="13"/>
      <c r="T14" s="13"/>
      <c r="U14" s="13"/>
      <c r="V14" s="13"/>
      <c r="W14" s="13"/>
    </row>
    <row r="15" ht="15.75" customHeight="1">
      <c r="A15" s="13"/>
      <c r="B15" s="42"/>
      <c r="C15" s="43"/>
      <c r="D15" s="43"/>
      <c r="E15" s="4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13"/>
      <c r="R15" s="13"/>
      <c r="S15" s="13"/>
      <c r="T15" s="13"/>
      <c r="U15" s="13"/>
      <c r="V15" s="13"/>
      <c r="W15" s="13"/>
    </row>
    <row r="16" ht="15.75" customHeight="1">
      <c r="A16" s="13"/>
      <c r="B16" s="42"/>
      <c r="C16" s="43"/>
      <c r="D16" s="43"/>
      <c r="E16" s="4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13"/>
      <c r="R16" s="13"/>
      <c r="S16" s="13"/>
      <c r="T16" s="13"/>
      <c r="U16" s="13"/>
      <c r="V16" s="13"/>
      <c r="W16" s="13"/>
    </row>
    <row r="17" ht="15.75" customHeight="1">
      <c r="A17" s="13"/>
      <c r="B17" s="42"/>
      <c r="C17" s="43"/>
      <c r="D17" s="43"/>
      <c r="E17" s="4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13"/>
      <c r="R17" s="13"/>
      <c r="S17" s="13"/>
      <c r="T17" s="13"/>
      <c r="U17" s="13"/>
      <c r="V17" s="13"/>
      <c r="W17" s="13"/>
    </row>
    <row r="18" ht="15.75" customHeight="1">
      <c r="A18" s="13"/>
      <c r="B18" s="42"/>
      <c r="C18" s="43"/>
      <c r="D18" s="43"/>
      <c r="E18" s="4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13"/>
      <c r="R18" s="13"/>
      <c r="S18" s="13"/>
      <c r="T18" s="13"/>
      <c r="U18" s="13"/>
      <c r="V18" s="13"/>
      <c r="W18" s="13"/>
    </row>
    <row r="19" ht="15.75" customHeight="1">
      <c r="A19" s="13"/>
      <c r="B19" s="42"/>
      <c r="C19" s="43"/>
      <c r="D19" s="43"/>
      <c r="E19" s="4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13"/>
      <c r="R19" s="13"/>
      <c r="S19" s="13"/>
      <c r="T19" s="13"/>
      <c r="U19" s="13"/>
      <c r="V19" s="13"/>
      <c r="W19" s="13"/>
    </row>
    <row r="20" ht="15.75" customHeight="1">
      <c r="A20" s="13"/>
      <c r="B20" s="42"/>
      <c r="C20" s="43"/>
      <c r="D20" s="43"/>
      <c r="E20" s="4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13"/>
      <c r="R20" s="13"/>
      <c r="S20" s="13"/>
      <c r="T20" s="13"/>
      <c r="U20" s="13"/>
      <c r="V20" s="13"/>
      <c r="W20" s="13"/>
    </row>
    <row r="21" ht="15.75" customHeight="1">
      <c r="A21" s="13"/>
      <c r="B21" s="42"/>
      <c r="C21" s="43"/>
      <c r="D21" s="43"/>
      <c r="E21" s="44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13"/>
      <c r="R21" s="13"/>
      <c r="S21" s="13"/>
      <c r="T21" s="13"/>
      <c r="U21" s="13"/>
      <c r="V21" s="13"/>
      <c r="W21" s="13"/>
    </row>
    <row r="22" ht="15.75" customHeight="1">
      <c r="A22" s="13"/>
      <c r="B22" s="42"/>
      <c r="C22" s="43"/>
      <c r="D22" s="43"/>
      <c r="E22" s="44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13"/>
      <c r="R22" s="13"/>
      <c r="S22" s="13"/>
      <c r="T22" s="13"/>
      <c r="U22" s="13"/>
      <c r="V22" s="13"/>
      <c r="W22" s="13"/>
    </row>
    <row r="23" ht="15.75" customHeight="1">
      <c r="A23" s="13"/>
      <c r="B23" s="42"/>
      <c r="C23" s="43"/>
      <c r="D23" s="43"/>
      <c r="E23" s="44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13"/>
      <c r="R23" s="13"/>
      <c r="S23" s="13"/>
      <c r="T23" s="13"/>
      <c r="U23" s="13"/>
      <c r="V23" s="13"/>
      <c r="W23" s="13"/>
    </row>
    <row r="24" ht="15.75" customHeight="1">
      <c r="A24" s="13"/>
      <c r="B24" s="45"/>
      <c r="C24" s="46"/>
      <c r="D24" s="46"/>
      <c r="E24" s="47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13"/>
      <c r="R24" s="13"/>
      <c r="S24" s="13"/>
      <c r="T24" s="13"/>
      <c r="U24" s="13"/>
      <c r="V24" s="13"/>
      <c r="W24" s="13"/>
    </row>
    <row r="2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E1:J1"/>
  </mergeCells>
  <dataValidations>
    <dataValidation type="list" allowBlank="1" sqref="B3:B24">
      <formula1>"Alta,Media,Baja"</formula1>
    </dataValidation>
    <dataValidation type="list" allowBlank="1" sqref="E3:E24">
      <formula1>"Cliente,Potencial,Proveedor,Otro"</formula1>
    </dataValidation>
    <dataValidation type="list" allowBlank="1" sqref="F3:F24">
      <formula1>"Gerente,Comercial 1,Comercial 2,Comercial 3"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71"/>
    <col customWidth="1" min="2" max="2" width="19.43"/>
    <col customWidth="1" min="3" max="3" width="33.0"/>
    <col customWidth="1" min="4" max="4" width="24.57"/>
    <col customWidth="1" min="5" max="5" width="26.0"/>
    <col customWidth="1" min="6" max="6" width="14.43"/>
    <col customWidth="1" min="7" max="7" width="20.0"/>
    <col customWidth="1" min="8" max="8" width="24.14"/>
    <col customWidth="1" min="9" max="9" width="21.29"/>
    <col customWidth="1" min="10" max="10" width="18.71"/>
  </cols>
  <sheetData>
    <row r="1" ht="67.5" customHeight="1">
      <c r="A1" s="33"/>
      <c r="B1" s="34"/>
      <c r="C1" s="48"/>
      <c r="D1" s="36"/>
      <c r="E1" s="29" t="s">
        <v>108</v>
      </c>
      <c r="J1" s="37"/>
      <c r="K1" s="38"/>
      <c r="L1" s="38"/>
      <c r="M1" s="38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16"/>
      <c r="B2" s="31" t="s">
        <v>4</v>
      </c>
      <c r="C2" s="31" t="s">
        <v>67</v>
      </c>
      <c r="D2" s="31" t="s">
        <v>6</v>
      </c>
      <c r="E2" s="31" t="s">
        <v>103</v>
      </c>
      <c r="F2" s="31" t="s">
        <v>7</v>
      </c>
      <c r="G2" s="31" t="s">
        <v>109</v>
      </c>
      <c r="H2" s="31" t="s">
        <v>9</v>
      </c>
      <c r="I2" s="31" t="s">
        <v>110</v>
      </c>
      <c r="J2" s="31" t="s">
        <v>111</v>
      </c>
      <c r="K2" s="31" t="s">
        <v>112</v>
      </c>
      <c r="L2" s="31" t="s">
        <v>96</v>
      </c>
      <c r="M2" s="31" t="s">
        <v>96</v>
      </c>
      <c r="N2" s="16"/>
      <c r="O2" s="16"/>
      <c r="P2" s="25"/>
      <c r="Q2" s="25"/>
      <c r="R2" s="25"/>
      <c r="S2" s="25"/>
      <c r="T2" s="25"/>
      <c r="U2" s="25"/>
      <c r="V2" s="25"/>
      <c r="W2" s="25"/>
    </row>
    <row r="3" ht="15.75" customHeight="1">
      <c r="A3" s="13"/>
      <c r="B3" s="32" t="str">
        <f>Empresas!B3</f>
        <v>Alta</v>
      </c>
      <c r="C3" s="32" t="s">
        <v>113</v>
      </c>
      <c r="D3" s="32" t="str">
        <f>Empresas!E3</f>
        <v>Comercial 1</v>
      </c>
      <c r="E3" s="32" t="str">
        <f>Empresas!C3</f>
        <v>Empresa 1</v>
      </c>
      <c r="F3" s="32" t="s">
        <v>34</v>
      </c>
      <c r="G3" s="32"/>
      <c r="H3" s="32" t="s">
        <v>16</v>
      </c>
      <c r="I3" s="32">
        <v>1000.0</v>
      </c>
      <c r="J3" s="32"/>
      <c r="K3" s="32"/>
      <c r="L3" s="32"/>
      <c r="M3" s="32"/>
      <c r="N3" s="13"/>
      <c r="O3" s="13"/>
    </row>
    <row r="4" ht="15.75" customHeight="1">
      <c r="A4" s="13"/>
      <c r="B4" s="32" t="str">
        <f>Empresas!B4</f>
        <v>Baja</v>
      </c>
      <c r="C4" s="32" t="s">
        <v>114</v>
      </c>
      <c r="D4" s="32" t="str">
        <f>Empresas!E4</f>
        <v>Comercial 3</v>
      </c>
      <c r="E4" s="32" t="str">
        <f>Empresas!C4</f>
        <v>Empresa 2</v>
      </c>
      <c r="F4" s="32" t="s">
        <v>21</v>
      </c>
      <c r="G4" s="32"/>
      <c r="H4" s="32" t="s">
        <v>23</v>
      </c>
      <c r="I4" s="32">
        <v>1500.0</v>
      </c>
      <c r="J4" s="32"/>
      <c r="K4" s="32"/>
      <c r="L4" s="32"/>
      <c r="M4" s="32"/>
      <c r="N4" s="13"/>
      <c r="O4" s="13"/>
    </row>
    <row r="5" ht="15.75" customHeight="1">
      <c r="A5" s="13"/>
      <c r="B5" s="32" t="str">
        <f>Empresas!B5</f>
        <v>Media</v>
      </c>
      <c r="C5" s="32" t="s">
        <v>115</v>
      </c>
      <c r="D5" s="32" t="str">
        <f>Empresas!E5</f>
        <v>Gerente</v>
      </c>
      <c r="E5" s="32" t="str">
        <f>Empresas!C5</f>
        <v>Empresa 3</v>
      </c>
      <c r="F5" s="32" t="s">
        <v>14</v>
      </c>
      <c r="G5" s="32"/>
      <c r="H5" s="32" t="s">
        <v>30</v>
      </c>
      <c r="I5" s="32">
        <v>500.0</v>
      </c>
      <c r="J5" s="32"/>
      <c r="K5" s="32"/>
      <c r="L5" s="32"/>
      <c r="M5" s="32"/>
      <c r="N5" s="13"/>
      <c r="O5" s="13"/>
    </row>
    <row r="6" ht="15.75" customHeight="1">
      <c r="A6" s="13"/>
      <c r="B6" s="32" t="str">
        <f>Empresas!B6</f>
        <v/>
      </c>
      <c r="C6" s="32"/>
      <c r="D6" s="49" t="str">
        <f>Empresas!E6</f>
        <v/>
      </c>
      <c r="E6" s="32" t="str">
        <f>Empresas!C6</f>
        <v/>
      </c>
      <c r="F6" s="32"/>
      <c r="G6" s="32"/>
      <c r="H6" s="32"/>
      <c r="I6" s="32"/>
      <c r="J6" s="32"/>
      <c r="K6" s="32"/>
      <c r="L6" s="32"/>
      <c r="M6" s="32"/>
      <c r="N6" s="13"/>
      <c r="O6" s="13"/>
    </row>
    <row r="7" ht="15.75" customHeight="1">
      <c r="A7" s="13"/>
      <c r="B7" s="32" t="str">
        <f>Empresas!B7</f>
        <v/>
      </c>
      <c r="C7" s="32"/>
      <c r="D7" s="32" t="str">
        <f>Empresas!E7</f>
        <v/>
      </c>
      <c r="E7" s="32" t="str">
        <f>Empresas!C7</f>
        <v/>
      </c>
      <c r="F7" s="32"/>
      <c r="G7" s="32"/>
      <c r="H7" s="32"/>
      <c r="I7" s="32"/>
      <c r="J7" s="32"/>
      <c r="K7" s="32"/>
      <c r="L7" s="32"/>
      <c r="M7" s="32"/>
      <c r="N7" s="13"/>
      <c r="O7" s="13"/>
    </row>
    <row r="8" ht="15.75" customHeight="1">
      <c r="A8" s="13"/>
      <c r="B8" s="32" t="str">
        <f>Empresas!B8</f>
        <v/>
      </c>
      <c r="C8" s="32"/>
      <c r="D8" s="32" t="str">
        <f>Empresas!E8</f>
        <v/>
      </c>
      <c r="E8" s="32" t="str">
        <f>Empresas!C8</f>
        <v/>
      </c>
      <c r="F8" s="32"/>
      <c r="G8" s="32"/>
      <c r="H8" s="32"/>
      <c r="I8" s="32"/>
      <c r="J8" s="32"/>
      <c r="K8" s="32"/>
      <c r="L8" s="32"/>
      <c r="M8" s="32"/>
      <c r="N8" s="13"/>
      <c r="O8" s="13"/>
    </row>
    <row r="9" ht="15.75" customHeight="1">
      <c r="A9" s="13"/>
      <c r="B9" s="32" t="str">
        <f>Empresas!B9</f>
        <v/>
      </c>
      <c r="C9" s="32"/>
      <c r="D9" s="32" t="str">
        <f>Empresas!E9</f>
        <v/>
      </c>
      <c r="E9" s="32" t="str">
        <f>Empresas!C9</f>
        <v/>
      </c>
      <c r="F9" s="32"/>
      <c r="G9" s="32"/>
      <c r="H9" s="32"/>
      <c r="I9" s="32"/>
      <c r="J9" s="32"/>
      <c r="K9" s="32"/>
      <c r="L9" s="32"/>
      <c r="M9" s="32"/>
      <c r="N9" s="13"/>
      <c r="O9" s="13"/>
    </row>
    <row r="10" ht="15.75" customHeight="1">
      <c r="A10" s="13"/>
      <c r="B10" s="32" t="str">
        <f>Empresas!B10</f>
        <v/>
      </c>
      <c r="C10" s="32"/>
      <c r="D10" s="32" t="str">
        <f>Empresas!E10</f>
        <v/>
      </c>
      <c r="E10" s="32" t="str">
        <f>Empresas!C10</f>
        <v/>
      </c>
      <c r="F10" s="32"/>
      <c r="G10" s="32"/>
      <c r="H10" s="32"/>
      <c r="I10" s="32"/>
      <c r="J10" s="32"/>
      <c r="K10" s="32"/>
      <c r="L10" s="32"/>
      <c r="M10" s="32"/>
      <c r="N10" s="13"/>
      <c r="O10" s="13"/>
    </row>
    <row r="11" ht="15.75" customHeight="1">
      <c r="A11" s="13"/>
      <c r="B11" s="32" t="str">
        <f>Empresas!B11</f>
        <v/>
      </c>
      <c r="C11" s="32"/>
      <c r="D11" s="32" t="str">
        <f>Empresas!E11</f>
        <v/>
      </c>
      <c r="E11" s="32" t="str">
        <f>Empresas!C11</f>
        <v/>
      </c>
      <c r="F11" s="32"/>
      <c r="G11" s="32"/>
      <c r="H11" s="32"/>
      <c r="I11" s="32"/>
      <c r="J11" s="32"/>
      <c r="K11" s="32"/>
      <c r="L11" s="32"/>
      <c r="M11" s="32"/>
      <c r="N11" s="13"/>
      <c r="O11" s="13"/>
    </row>
    <row r="12" ht="15.75" customHeight="1">
      <c r="A12" s="13"/>
      <c r="B12" s="32" t="str">
        <f>Empresas!B12</f>
        <v/>
      </c>
      <c r="C12" s="32"/>
      <c r="D12" s="32" t="str">
        <f>Empresas!E12</f>
        <v/>
      </c>
      <c r="E12" s="32" t="str">
        <f>Empresas!C12</f>
        <v/>
      </c>
      <c r="F12" s="32"/>
      <c r="G12" s="32"/>
      <c r="H12" s="32"/>
      <c r="I12" s="32"/>
      <c r="J12" s="32"/>
      <c r="K12" s="32"/>
      <c r="L12" s="32"/>
      <c r="M12" s="32"/>
      <c r="N12" s="13"/>
      <c r="O12" s="13"/>
    </row>
    <row r="13" ht="15.75" customHeight="1">
      <c r="A13" s="13"/>
      <c r="B13" s="32" t="str">
        <f>Empresas!B13</f>
        <v/>
      </c>
      <c r="C13" s="32"/>
      <c r="D13" s="32" t="str">
        <f>Empresas!E13</f>
        <v/>
      </c>
      <c r="E13" s="32" t="str">
        <f>Empresas!C13</f>
        <v/>
      </c>
      <c r="F13" s="32"/>
      <c r="G13" s="32"/>
      <c r="H13" s="32"/>
      <c r="I13" s="32"/>
      <c r="J13" s="32"/>
      <c r="K13" s="32"/>
      <c r="L13" s="32"/>
      <c r="M13" s="32"/>
      <c r="N13" s="13"/>
      <c r="O13" s="13"/>
    </row>
    <row r="14" ht="15.75" customHeight="1">
      <c r="A14" s="13"/>
      <c r="B14" s="32" t="str">
        <f>Empresas!B14</f>
        <v/>
      </c>
      <c r="C14" s="32"/>
      <c r="D14" s="32" t="str">
        <f>Empresas!E14</f>
        <v/>
      </c>
      <c r="E14" s="32" t="str">
        <f>Empresas!C14</f>
        <v/>
      </c>
      <c r="F14" s="32"/>
      <c r="G14" s="32"/>
      <c r="H14" s="32"/>
      <c r="I14" s="32"/>
      <c r="J14" s="32"/>
      <c r="K14" s="32"/>
      <c r="L14" s="32"/>
      <c r="M14" s="32"/>
      <c r="N14" s="13"/>
      <c r="O14" s="13"/>
    </row>
    <row r="15" ht="15.75" customHeight="1">
      <c r="A15" s="13"/>
      <c r="B15" s="32" t="str">
        <f>Empresas!B15</f>
        <v/>
      </c>
      <c r="C15" s="32"/>
      <c r="D15" s="32" t="str">
        <f>Empresas!E15</f>
        <v/>
      </c>
      <c r="E15" s="32" t="str">
        <f>Empresas!C15</f>
        <v/>
      </c>
      <c r="F15" s="32"/>
      <c r="G15" s="32"/>
      <c r="H15" s="32"/>
      <c r="I15" s="32"/>
      <c r="J15" s="32"/>
      <c r="K15" s="32"/>
      <c r="L15" s="32"/>
      <c r="M15" s="32"/>
      <c r="N15" s="13"/>
      <c r="O15" s="13"/>
    </row>
    <row r="16" ht="15.75" customHeight="1">
      <c r="A16" s="13"/>
      <c r="B16" s="32" t="str">
        <f>Empresas!B16</f>
        <v/>
      </c>
      <c r="C16" s="32"/>
      <c r="D16" s="32" t="str">
        <f>Empresas!E16</f>
        <v/>
      </c>
      <c r="E16" s="32" t="str">
        <f>Empresas!C16</f>
        <v/>
      </c>
      <c r="F16" s="32"/>
      <c r="G16" s="32"/>
      <c r="H16" s="32"/>
      <c r="I16" s="32"/>
      <c r="J16" s="32"/>
      <c r="K16" s="32"/>
      <c r="L16" s="32"/>
      <c r="M16" s="32"/>
      <c r="N16" s="13"/>
      <c r="O16" s="13"/>
    </row>
    <row r="17" ht="15.75" customHeight="1">
      <c r="A17" s="13"/>
      <c r="B17" s="32" t="str">
        <f>Empresas!B17</f>
        <v/>
      </c>
      <c r="C17" s="32"/>
      <c r="D17" s="32" t="str">
        <f>Empresas!E17</f>
        <v/>
      </c>
      <c r="E17" s="32" t="str">
        <f>Empresas!C17</f>
        <v/>
      </c>
      <c r="F17" s="32"/>
      <c r="G17" s="32"/>
      <c r="H17" s="32"/>
      <c r="I17" s="32"/>
      <c r="J17" s="32"/>
      <c r="K17" s="32"/>
      <c r="L17" s="32"/>
      <c r="M17" s="32"/>
      <c r="N17" s="13"/>
      <c r="O17" s="13"/>
    </row>
    <row r="18" ht="15.75" customHeight="1">
      <c r="A18" s="13"/>
      <c r="B18" s="32" t="str">
        <f>Empresas!B18</f>
        <v/>
      </c>
      <c r="C18" s="32"/>
      <c r="D18" s="32" t="str">
        <f>Empresas!E18</f>
        <v/>
      </c>
      <c r="E18" s="32" t="str">
        <f>Empresas!C18</f>
        <v/>
      </c>
      <c r="F18" s="32"/>
      <c r="G18" s="32"/>
      <c r="H18" s="32"/>
      <c r="I18" s="32"/>
      <c r="J18" s="32"/>
      <c r="K18" s="32"/>
      <c r="L18" s="32"/>
      <c r="M18" s="32"/>
      <c r="N18" s="13"/>
      <c r="O18" s="13"/>
    </row>
    <row r="19" ht="15.75" customHeight="1">
      <c r="A19" s="13"/>
      <c r="B19" s="32" t="str">
        <f>Empresas!B19</f>
        <v/>
      </c>
      <c r="C19" s="32"/>
      <c r="D19" s="32" t="str">
        <f>Empresas!E19</f>
        <v/>
      </c>
      <c r="E19" s="32" t="str">
        <f>Empresas!C19</f>
        <v/>
      </c>
      <c r="F19" s="32"/>
      <c r="G19" s="32"/>
      <c r="H19" s="32"/>
      <c r="I19" s="32"/>
      <c r="J19" s="32"/>
      <c r="K19" s="32"/>
      <c r="L19" s="32"/>
      <c r="M19" s="32"/>
      <c r="N19" s="13"/>
      <c r="O19" s="13"/>
    </row>
    <row r="20" ht="15.75" customHeight="1">
      <c r="A20" s="13"/>
      <c r="B20" s="32" t="str">
        <f>Empresas!B20</f>
        <v/>
      </c>
      <c r="C20" s="32"/>
      <c r="D20" s="32" t="str">
        <f>Empresas!E20</f>
        <v/>
      </c>
      <c r="E20" s="32" t="str">
        <f>Empresas!C20</f>
        <v/>
      </c>
      <c r="F20" s="32"/>
      <c r="G20" s="32"/>
      <c r="H20" s="32"/>
      <c r="I20" s="32"/>
      <c r="J20" s="32"/>
      <c r="K20" s="32"/>
      <c r="L20" s="32"/>
      <c r="M20" s="32"/>
      <c r="N20" s="13"/>
      <c r="O20" s="13"/>
    </row>
    <row r="21" ht="15.75" customHeight="1">
      <c r="A21" s="13"/>
      <c r="B21" s="32" t="str">
        <f>Empresas!B21</f>
        <v/>
      </c>
      <c r="C21" s="32"/>
      <c r="D21" s="32" t="str">
        <f>Empresas!E21</f>
        <v/>
      </c>
      <c r="E21" s="32" t="str">
        <f>Empresas!C21</f>
        <v/>
      </c>
      <c r="F21" s="32"/>
      <c r="G21" s="32"/>
      <c r="H21" s="32"/>
      <c r="I21" s="32"/>
      <c r="J21" s="32"/>
      <c r="K21" s="32"/>
      <c r="L21" s="32"/>
      <c r="M21" s="32"/>
      <c r="N21" s="13"/>
      <c r="O21" s="13"/>
    </row>
    <row r="22" ht="15.75" customHeight="1">
      <c r="A22" s="13"/>
      <c r="B22" s="32" t="str">
        <f>Empresas!B22</f>
        <v/>
      </c>
      <c r="C22" s="32"/>
      <c r="D22" s="32" t="str">
        <f>Empresas!E22</f>
        <v/>
      </c>
      <c r="E22" s="32" t="str">
        <f>Empresas!C22</f>
        <v/>
      </c>
      <c r="F22" s="32"/>
      <c r="G22" s="32"/>
      <c r="H22" s="32"/>
      <c r="I22" s="32"/>
      <c r="J22" s="32"/>
      <c r="K22" s="32"/>
      <c r="L22" s="32"/>
      <c r="M22" s="32"/>
      <c r="N22" s="13"/>
      <c r="O22" s="13"/>
    </row>
    <row r="23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E1:I1"/>
  </mergeCells>
  <conditionalFormatting sqref="G3:G22">
    <cfRule type="notContainsBlanks" dxfId="0" priority="1">
      <formula>LEN(TRIM(G3))&gt;0</formula>
    </cfRule>
  </conditionalFormatting>
  <dataValidations>
    <dataValidation type="list" allowBlank="1" sqref="B3:B22">
      <formula1>"Alta,Media,Baja"</formula1>
    </dataValidation>
    <dataValidation type="list" allowBlank="1" sqref="G3:G22">
      <formula1>"Por Precio,Por Competencia,Por Servicio,Otro"</formula1>
    </dataValidation>
    <dataValidation type="list" allowBlank="1" sqref="F3:F22">
      <formula1>"Pausada,Diseñando,Ofertando,Negociando,Cerrada - Perdida,Cerrada - Ganada"</formula1>
    </dataValidation>
    <dataValidation type="list" allowBlank="1" sqref="H3:H22">
      <formula1>"Referencia,Redes Sociales,Web,Base de Datos"</formula1>
    </dataValidation>
    <dataValidation type="list" allowBlank="1" sqref="D3:D22">
      <formula1>"Gerente,Comercial 1,Comercial 2,Comercial 3"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0"/>
  <cols>
    <col customWidth="1" min="1" max="1" width="4.71"/>
    <col customWidth="1" min="2" max="2" width="24.0"/>
    <col customWidth="1" min="3" max="3" width="14.71"/>
    <col customWidth="1" min="4" max="4" width="24.14"/>
    <col customWidth="1" min="5" max="5" width="24.71"/>
    <col customWidth="1" min="6" max="6" width="22.0"/>
    <col customWidth="1" min="7" max="7" width="33.43"/>
  </cols>
  <sheetData>
    <row r="1" ht="67.5" customHeight="1">
      <c r="A1" s="33"/>
      <c r="B1" s="34"/>
      <c r="C1" s="48"/>
      <c r="D1" s="36"/>
      <c r="E1" s="29" t="s">
        <v>116</v>
      </c>
      <c r="J1" s="37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15.75" customHeight="1">
      <c r="A2" s="16"/>
      <c r="B2" s="31" t="s">
        <v>4</v>
      </c>
      <c r="C2" s="31" t="s">
        <v>117</v>
      </c>
      <c r="D2" s="31" t="s">
        <v>118</v>
      </c>
      <c r="E2" s="31" t="s">
        <v>10</v>
      </c>
      <c r="F2" s="31" t="s">
        <v>119</v>
      </c>
      <c r="G2" s="31" t="s">
        <v>67</v>
      </c>
      <c r="H2" s="31" t="s">
        <v>120</v>
      </c>
      <c r="I2" s="16"/>
      <c r="J2" s="16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ht="15.75" customHeight="1">
      <c r="A3" s="13"/>
      <c r="B3" s="32" t="s">
        <v>11</v>
      </c>
      <c r="C3" s="50">
        <v>44452.0</v>
      </c>
      <c r="D3" s="32" t="str">
        <f>Contactos!D3</f>
        <v>Contacto 1</v>
      </c>
      <c r="E3" s="32" t="s">
        <v>31</v>
      </c>
      <c r="F3" s="32" t="str">
        <f>Contactos!F3</f>
        <v>Comercial 1</v>
      </c>
      <c r="G3" s="32"/>
      <c r="H3" s="32"/>
      <c r="I3" s="13"/>
      <c r="J3" s="13"/>
    </row>
    <row r="4" ht="15.75" customHeight="1">
      <c r="A4" s="13"/>
      <c r="B4" s="32" t="s">
        <v>18</v>
      </c>
      <c r="C4" s="50">
        <v>44453.0</v>
      </c>
      <c r="D4" s="32" t="str">
        <f>Contactos!D4</f>
        <v>Contacto 2</v>
      </c>
      <c r="E4" s="32" t="s">
        <v>24</v>
      </c>
      <c r="F4" s="32" t="str">
        <f>Contactos!F4</f>
        <v>Comercial 3</v>
      </c>
      <c r="G4" s="32"/>
      <c r="H4" s="32"/>
      <c r="I4" s="13"/>
      <c r="J4" s="13"/>
    </row>
    <row r="5" ht="15.75" customHeight="1">
      <c r="A5" s="13"/>
      <c r="B5" s="32" t="s">
        <v>11</v>
      </c>
      <c r="C5" s="50">
        <v>44454.0</v>
      </c>
      <c r="D5" s="32" t="str">
        <f>Contactos!D5</f>
        <v>Contacto 3</v>
      </c>
      <c r="E5" s="32" t="s">
        <v>36</v>
      </c>
      <c r="F5" s="32" t="str">
        <f>Contactos!F5</f>
        <v>Gerente</v>
      </c>
      <c r="G5" s="32"/>
      <c r="H5" s="32"/>
      <c r="I5" s="13"/>
      <c r="J5" s="13"/>
    </row>
    <row r="6" ht="15.75" customHeight="1">
      <c r="A6" s="13"/>
      <c r="B6" s="32"/>
      <c r="C6" s="32"/>
      <c r="D6" s="32" t="str">
        <f>Contactos!D6</f>
        <v/>
      </c>
      <c r="E6" s="32"/>
      <c r="F6" s="32" t="str">
        <f>Contactos!F6</f>
        <v/>
      </c>
      <c r="G6" s="32"/>
      <c r="H6" s="32"/>
      <c r="I6" s="13"/>
      <c r="J6" s="13"/>
    </row>
    <row r="7" ht="15.75" customHeight="1">
      <c r="A7" s="13"/>
      <c r="B7" s="32"/>
      <c r="C7" s="32"/>
      <c r="D7" s="32" t="str">
        <f>Contactos!D7</f>
        <v/>
      </c>
      <c r="E7" s="32"/>
      <c r="F7" s="32" t="str">
        <f>Contactos!F7</f>
        <v/>
      </c>
      <c r="G7" s="32"/>
      <c r="H7" s="32"/>
      <c r="I7" s="13"/>
      <c r="J7" s="13"/>
    </row>
    <row r="8" ht="15.75" customHeight="1">
      <c r="A8" s="13"/>
      <c r="B8" s="32"/>
      <c r="C8" s="32"/>
      <c r="D8" s="32" t="str">
        <f>Contactos!D8</f>
        <v/>
      </c>
      <c r="E8" s="32"/>
      <c r="F8" s="32" t="str">
        <f>Contactos!F8</f>
        <v/>
      </c>
      <c r="G8" s="32"/>
      <c r="H8" s="32"/>
      <c r="I8" s="13"/>
      <c r="J8" s="13"/>
    </row>
    <row r="9" ht="15.75" customHeight="1">
      <c r="A9" s="13"/>
      <c r="B9" s="32"/>
      <c r="C9" s="32"/>
      <c r="D9" s="32" t="str">
        <f>Contactos!D9</f>
        <v/>
      </c>
      <c r="E9" s="32"/>
      <c r="F9" s="32" t="str">
        <f>Contactos!F9</f>
        <v/>
      </c>
      <c r="G9" s="32"/>
      <c r="H9" s="32"/>
      <c r="I9" s="13"/>
      <c r="J9" s="13"/>
    </row>
    <row r="10" ht="15.75" customHeight="1">
      <c r="A10" s="13"/>
      <c r="B10" s="32"/>
      <c r="C10" s="32"/>
      <c r="D10" s="32" t="str">
        <f>Contactos!D10</f>
        <v/>
      </c>
      <c r="E10" s="32"/>
      <c r="F10" s="32" t="str">
        <f>Contactos!F10</f>
        <v/>
      </c>
      <c r="G10" s="32"/>
      <c r="H10" s="32"/>
      <c r="I10" s="13"/>
      <c r="J10" s="13"/>
    </row>
    <row r="11" ht="15.75" customHeight="1">
      <c r="A11" s="13"/>
      <c r="B11" s="32"/>
      <c r="C11" s="32"/>
      <c r="D11" s="32" t="str">
        <f>Contactos!D11</f>
        <v/>
      </c>
      <c r="E11" s="32"/>
      <c r="F11" s="32" t="str">
        <f>Contactos!F11</f>
        <v/>
      </c>
      <c r="G11" s="32"/>
      <c r="H11" s="32"/>
      <c r="I11" s="13"/>
      <c r="J11" s="13"/>
    </row>
    <row r="12" ht="15.75" customHeight="1">
      <c r="A12" s="13"/>
      <c r="B12" s="32"/>
      <c r="C12" s="32"/>
      <c r="D12" s="32" t="str">
        <f>Contactos!D12</f>
        <v/>
      </c>
      <c r="E12" s="32"/>
      <c r="F12" s="32" t="str">
        <f>Contactos!F12</f>
        <v/>
      </c>
      <c r="G12" s="32"/>
      <c r="H12" s="32"/>
      <c r="I12" s="13"/>
      <c r="J12" s="13"/>
    </row>
    <row r="13" ht="15.75" customHeight="1">
      <c r="A13" s="13"/>
      <c r="B13" s="32"/>
      <c r="C13" s="32"/>
      <c r="D13" s="32" t="str">
        <f>Contactos!D13</f>
        <v/>
      </c>
      <c r="E13" s="32"/>
      <c r="F13" s="32" t="str">
        <f>Contactos!F13</f>
        <v/>
      </c>
      <c r="G13" s="32"/>
      <c r="H13" s="32"/>
      <c r="I13" s="13"/>
      <c r="J13" s="13"/>
    </row>
    <row r="14" ht="15.75" customHeight="1">
      <c r="A14" s="13"/>
      <c r="B14" s="32"/>
      <c r="C14" s="32"/>
      <c r="D14" s="32" t="str">
        <f>Contactos!D14</f>
        <v/>
      </c>
      <c r="E14" s="32"/>
      <c r="F14" s="32" t="str">
        <f>Contactos!F14</f>
        <v/>
      </c>
      <c r="G14" s="32"/>
      <c r="H14" s="32"/>
      <c r="I14" s="13"/>
      <c r="J14" s="13"/>
    </row>
    <row r="15" ht="15.75" customHeight="1">
      <c r="A15" s="13"/>
      <c r="B15" s="32"/>
      <c r="C15" s="32"/>
      <c r="D15" s="32" t="str">
        <f>Contactos!D15</f>
        <v/>
      </c>
      <c r="E15" s="32"/>
      <c r="F15" s="32" t="str">
        <f>Contactos!F15</f>
        <v/>
      </c>
      <c r="G15" s="32"/>
      <c r="H15" s="32"/>
      <c r="I15" s="13"/>
      <c r="J15" s="13"/>
    </row>
    <row r="16" ht="15.75" customHeight="1">
      <c r="A16" s="13"/>
      <c r="B16" s="32"/>
      <c r="C16" s="32"/>
      <c r="D16" s="32" t="str">
        <f>Contactos!D16</f>
        <v/>
      </c>
      <c r="E16" s="32"/>
      <c r="F16" s="32" t="str">
        <f>Contactos!F16</f>
        <v/>
      </c>
      <c r="G16" s="32"/>
      <c r="H16" s="32"/>
      <c r="I16" s="13"/>
      <c r="J16" s="13"/>
    </row>
    <row r="17" ht="15.75" customHeight="1">
      <c r="A17" s="13"/>
      <c r="B17" s="32"/>
      <c r="C17" s="32"/>
      <c r="D17" s="32" t="str">
        <f>Contactos!D17</f>
        <v/>
      </c>
      <c r="E17" s="32"/>
      <c r="F17" s="32" t="str">
        <f>Contactos!F17</f>
        <v/>
      </c>
      <c r="G17" s="32"/>
      <c r="H17" s="32"/>
      <c r="I17" s="13"/>
      <c r="J17" s="13"/>
    </row>
    <row r="18" ht="15.75" customHeight="1">
      <c r="A18" s="13"/>
      <c r="B18" s="32"/>
      <c r="C18" s="32"/>
      <c r="D18" s="32" t="str">
        <f>Contactos!D18</f>
        <v/>
      </c>
      <c r="E18" s="32"/>
      <c r="F18" s="32" t="str">
        <f>Contactos!F18</f>
        <v/>
      </c>
      <c r="G18" s="32"/>
      <c r="H18" s="32"/>
      <c r="I18" s="13"/>
      <c r="J18" s="13"/>
    </row>
    <row r="19" ht="15.75" customHeight="1">
      <c r="A19" s="13"/>
      <c r="B19" s="32"/>
      <c r="C19" s="32"/>
      <c r="D19" s="32" t="str">
        <f>Contactos!D19</f>
        <v/>
      </c>
      <c r="E19" s="32"/>
      <c r="F19" s="32" t="str">
        <f>Contactos!F19</f>
        <v/>
      </c>
      <c r="G19" s="32"/>
      <c r="H19" s="32"/>
      <c r="I19" s="13"/>
      <c r="J19" s="13"/>
    </row>
    <row r="20" ht="15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E1:I1"/>
  </mergeCells>
  <dataValidations>
    <dataValidation type="list" allowBlank="1" sqref="B3:B19">
      <formula1>"Alta,Media,Baja"</formula1>
    </dataValidation>
    <dataValidation type="list" allowBlank="1" sqref="E3:E19">
      <formula1>"Llamada,Whatsapp,Correo,Linkedin,Reunión"</formula1>
    </dataValidation>
    <dataValidation type="list" allowBlank="1" sqref="F3:F19">
      <formula1>"Gerente,Comercial 1,Comercial 2,Comercial 3"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1" width="4.71"/>
    <col customWidth="1" min="2" max="2" width="44.0"/>
    <col customWidth="1" min="3" max="3" width="15.57"/>
    <col customWidth="1" min="4" max="4" width="7.57"/>
    <col customWidth="1" min="5" max="5" width="47.86"/>
    <col customWidth="1" min="6" max="6" width="14.43"/>
  </cols>
  <sheetData>
    <row r="1" ht="15.75" customHeight="1">
      <c r="A1" s="13"/>
      <c r="B1" s="13"/>
      <c r="C1" s="13"/>
      <c r="D1" s="13"/>
      <c r="E1" s="13"/>
      <c r="F1" s="13"/>
      <c r="G1" s="13"/>
      <c r="H1" s="13"/>
      <c r="I1" s="13"/>
      <c r="J1" s="13"/>
    </row>
    <row r="2" ht="15.75" customHeight="1">
      <c r="A2" s="13"/>
      <c r="B2" s="51" t="s">
        <v>118</v>
      </c>
      <c r="C2" s="13"/>
      <c r="D2" s="13"/>
      <c r="E2" s="13"/>
      <c r="F2" s="13"/>
      <c r="G2" s="13"/>
      <c r="H2" s="13"/>
      <c r="I2" s="13"/>
      <c r="J2" s="13"/>
    </row>
    <row r="3" ht="15.75" customHeight="1">
      <c r="A3" s="13"/>
      <c r="B3" s="52"/>
      <c r="C3" s="13"/>
      <c r="D3" s="13"/>
      <c r="E3" s="13"/>
      <c r="F3" s="13"/>
      <c r="G3" s="13"/>
      <c r="H3" s="13"/>
      <c r="I3" s="13"/>
      <c r="J3" s="13"/>
    </row>
    <row r="4" ht="15.75" customHeight="1">
      <c r="A4" s="13"/>
      <c r="B4" s="53" t="s">
        <v>121</v>
      </c>
      <c r="C4" s="54">
        <f>COUNTIF(Contactos!E3:F24,"Cliente")</f>
        <v>1</v>
      </c>
      <c r="D4" s="13"/>
      <c r="E4" s="13"/>
      <c r="F4" s="13"/>
      <c r="G4" s="13"/>
      <c r="H4" s="13"/>
      <c r="I4" s="13"/>
      <c r="J4" s="13"/>
    </row>
    <row r="5" ht="15.75" customHeight="1">
      <c r="A5" s="13"/>
      <c r="B5" s="53" t="s">
        <v>122</v>
      </c>
      <c r="C5" s="55">
        <f>COUNTIF(Contactos!E3:F24,"Potencial")</f>
        <v>1</v>
      </c>
      <c r="D5" s="13"/>
      <c r="E5" s="13"/>
      <c r="F5" s="13"/>
      <c r="G5" s="13"/>
      <c r="H5" s="13"/>
      <c r="I5" s="13"/>
      <c r="J5" s="13"/>
    </row>
    <row r="6" ht="15.75" customHeight="1">
      <c r="A6" s="13"/>
      <c r="B6" s="53" t="s">
        <v>123</v>
      </c>
      <c r="C6" s="55">
        <f>COUNTIF(Contactos!E3:F24,"Proveedor")</f>
        <v>0</v>
      </c>
      <c r="D6" s="13"/>
      <c r="E6" s="13"/>
      <c r="F6" s="13"/>
      <c r="G6" s="13"/>
      <c r="H6" s="13"/>
      <c r="I6" s="13"/>
      <c r="J6" s="13"/>
    </row>
    <row r="7" ht="15.75" customHeight="1">
      <c r="A7" s="13"/>
      <c r="B7" s="53" t="s">
        <v>124</v>
      </c>
      <c r="C7" s="55">
        <f>COUNTIF(Contactos!E3:F24,"Otro")</f>
        <v>1</v>
      </c>
      <c r="D7" s="13"/>
      <c r="E7" s="13"/>
      <c r="F7" s="13"/>
      <c r="G7" s="13"/>
      <c r="H7" s="13"/>
      <c r="I7" s="13"/>
      <c r="J7" s="13"/>
    </row>
    <row r="8" ht="15.7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ht="15.75" customHeight="1">
      <c r="A9" s="16"/>
      <c r="B9" s="56" t="s">
        <v>125</v>
      </c>
      <c r="C9" s="57">
        <f>COUNTA(Contactos!D3:D24)</f>
        <v>3</v>
      </c>
      <c r="D9" s="52"/>
      <c r="E9" s="16"/>
      <c r="F9" s="13"/>
      <c r="G9" s="13"/>
      <c r="H9" s="13"/>
      <c r="I9" s="13"/>
      <c r="J9" s="13"/>
    </row>
    <row r="10" ht="15.75" customHeight="1">
      <c r="A10" s="16"/>
      <c r="B10" s="52"/>
      <c r="C10" s="16"/>
      <c r="D10" s="52"/>
      <c r="E10" s="16"/>
      <c r="F10" s="13"/>
      <c r="G10" s="13"/>
      <c r="H10" s="13"/>
      <c r="I10" s="13"/>
      <c r="J10" s="13"/>
    </row>
    <row r="11" ht="15.75" customHeight="1">
      <c r="A11" s="13"/>
      <c r="B11" s="51" t="s">
        <v>126</v>
      </c>
      <c r="C11" s="13"/>
      <c r="D11" s="13"/>
      <c r="E11" s="13"/>
      <c r="F11" s="13"/>
      <c r="G11" s="13"/>
      <c r="H11" s="13"/>
      <c r="I11" s="13"/>
      <c r="J11" s="13"/>
    </row>
    <row r="12" ht="15.75" customHeight="1">
      <c r="A12" s="16"/>
      <c r="B12" s="52"/>
      <c r="C12" s="16"/>
      <c r="D12" s="52"/>
      <c r="E12" s="16"/>
      <c r="F12" s="13"/>
      <c r="G12" s="13"/>
      <c r="H12" s="13"/>
      <c r="I12" s="13"/>
      <c r="J12" s="13"/>
    </row>
    <row r="13" ht="15.75" customHeight="1">
      <c r="A13" s="13"/>
      <c r="B13" s="53" t="s">
        <v>17</v>
      </c>
      <c r="C13" s="54">
        <f>COUNTIF(Interacciones!E3:E19,"Llamada")</f>
        <v>0</v>
      </c>
      <c r="D13" s="52"/>
      <c r="E13" s="16"/>
      <c r="F13" s="13"/>
      <c r="G13" s="13"/>
      <c r="H13" s="13"/>
      <c r="I13" s="13"/>
      <c r="J13" s="13"/>
    </row>
    <row r="14" ht="15.75" customHeight="1">
      <c r="A14" s="13"/>
      <c r="B14" s="53" t="s">
        <v>24</v>
      </c>
      <c r="C14" s="55">
        <f>COUNTIF(Interacciones!E3:E19,"Whatsapp")</f>
        <v>1</v>
      </c>
      <c r="D14" s="52"/>
      <c r="E14" s="16"/>
      <c r="F14" s="13"/>
      <c r="G14" s="13"/>
      <c r="H14" s="13"/>
      <c r="I14" s="13"/>
      <c r="J14" s="13"/>
    </row>
    <row r="15" ht="15.75" customHeight="1">
      <c r="A15" s="13"/>
      <c r="B15" s="53" t="s">
        <v>31</v>
      </c>
      <c r="C15" s="55">
        <f>COUNTIF(Interacciones!E3:E19,"Correo")</f>
        <v>1</v>
      </c>
      <c r="D15" s="52"/>
      <c r="E15" s="16"/>
      <c r="F15" s="13"/>
      <c r="G15" s="13"/>
      <c r="H15" s="13"/>
      <c r="I15" s="13"/>
      <c r="J15" s="13"/>
    </row>
    <row r="16" ht="15.75" customHeight="1">
      <c r="A16" s="13"/>
      <c r="B16" s="53" t="s">
        <v>36</v>
      </c>
      <c r="C16" s="55">
        <f>COUNTIF(Interacciones!E3:E19,"Linkedin")</f>
        <v>1</v>
      </c>
      <c r="D16" s="52"/>
      <c r="E16" s="16"/>
      <c r="F16" s="13"/>
      <c r="G16" s="13"/>
      <c r="H16" s="13"/>
      <c r="I16" s="13"/>
      <c r="J16" s="13"/>
    </row>
    <row r="17" ht="15.75" customHeight="1">
      <c r="A17" s="13"/>
      <c r="B17" s="53" t="s">
        <v>38</v>
      </c>
      <c r="C17" s="55">
        <f>COUNTIF(Interacciones!E3:E19,"Reunión")</f>
        <v>0</v>
      </c>
      <c r="D17" s="52"/>
      <c r="E17" s="16"/>
      <c r="F17" s="13"/>
      <c r="G17" s="13"/>
      <c r="H17" s="13"/>
      <c r="I17" s="13"/>
      <c r="J17" s="13"/>
    </row>
    <row r="18" ht="15.75" customHeight="1">
      <c r="A18" s="16"/>
      <c r="B18" s="52"/>
      <c r="C18" s="16"/>
      <c r="D18" s="52"/>
      <c r="E18" s="16"/>
      <c r="F18" s="13"/>
      <c r="G18" s="13"/>
      <c r="H18" s="13"/>
      <c r="I18" s="13"/>
      <c r="J18" s="13"/>
    </row>
    <row r="19" ht="15.75" customHeight="1">
      <c r="A19" s="16"/>
      <c r="B19" s="56" t="s">
        <v>127</v>
      </c>
      <c r="C19" s="57">
        <f>COUNTA(Interacciones!E3:E19)</f>
        <v>3</v>
      </c>
      <c r="D19" s="52"/>
      <c r="E19" s="16"/>
      <c r="F19" s="13"/>
      <c r="G19" s="13"/>
      <c r="H19" s="13"/>
      <c r="I19" s="13"/>
      <c r="J19" s="13"/>
    </row>
    <row r="20" ht="15.75" customHeight="1">
      <c r="A20" s="16"/>
      <c r="B20" s="52"/>
      <c r="C20" s="13"/>
      <c r="D20" s="52"/>
      <c r="E20" s="52"/>
      <c r="F20" s="13"/>
      <c r="G20" s="13"/>
      <c r="H20" s="13"/>
      <c r="I20" s="13"/>
      <c r="J20" s="13"/>
    </row>
    <row r="21" ht="15.75" customHeight="1">
      <c r="A21" s="16"/>
      <c r="B21" s="51" t="s">
        <v>128</v>
      </c>
      <c r="C21" s="13"/>
      <c r="D21" s="52"/>
      <c r="E21" s="52"/>
      <c r="F21" s="13"/>
      <c r="G21" s="13"/>
      <c r="H21" s="13"/>
      <c r="I21" s="13"/>
      <c r="J21" s="13"/>
    </row>
    <row r="22" ht="15.75" customHeight="1">
      <c r="A22" s="16"/>
      <c r="B22" s="52"/>
      <c r="C22" s="13"/>
      <c r="D22" s="52"/>
      <c r="E22" s="52"/>
      <c r="F22" s="13"/>
      <c r="G22" s="13"/>
      <c r="H22" s="13"/>
      <c r="I22" s="13"/>
      <c r="J22" s="13"/>
    </row>
    <row r="23" ht="15.75" customHeight="1">
      <c r="A23" s="16"/>
      <c r="B23" s="53" t="s">
        <v>129</v>
      </c>
      <c r="C23" s="54">
        <f>COUNTIF(Oportunidades!F3:F22,"Pausada")</f>
        <v>1</v>
      </c>
      <c r="D23" s="52"/>
      <c r="E23" s="53" t="s">
        <v>130</v>
      </c>
      <c r="F23" s="58">
        <f>SUMIFS(Oportunidades!I3:I22,Oportunidades!F3:F22,"Pausada")</f>
        <v>500</v>
      </c>
      <c r="G23" s="13"/>
      <c r="H23" s="13"/>
      <c r="I23" s="13"/>
      <c r="J23" s="13"/>
    </row>
    <row r="24" ht="15.75" customHeight="1">
      <c r="A24" s="16"/>
      <c r="B24" s="53" t="s">
        <v>21</v>
      </c>
      <c r="C24" s="55">
        <f>COUNTIF(Oportunidades!F3:F22,"Diseñando")</f>
        <v>1</v>
      </c>
      <c r="D24" s="52"/>
      <c r="E24" s="53" t="s">
        <v>131</v>
      </c>
      <c r="F24" s="59">
        <f>SUMIFS(Oportunidades!I3:I22,Oportunidades!F3:F22,"Diseñando")</f>
        <v>1500</v>
      </c>
      <c r="G24" s="13"/>
      <c r="H24" s="13"/>
      <c r="I24" s="13"/>
      <c r="J24" s="13"/>
    </row>
    <row r="25" ht="15.75" customHeight="1">
      <c r="A25" s="16"/>
      <c r="B25" s="53" t="s">
        <v>28</v>
      </c>
      <c r="C25" s="55">
        <f>COUNTIF(Oportunidades!F3:F22,"Ofertando")</f>
        <v>0</v>
      </c>
      <c r="D25" s="52"/>
      <c r="E25" s="53" t="s">
        <v>132</v>
      </c>
      <c r="F25" s="59">
        <f>SUMIFS(Oportunidades!I3:I22,Oportunidades!F3:F22,"Ofertando")</f>
        <v>0</v>
      </c>
      <c r="G25" s="13"/>
      <c r="H25" s="13"/>
      <c r="I25" s="13"/>
      <c r="J25" s="13"/>
    </row>
    <row r="26" ht="15.75" customHeight="1">
      <c r="A26" s="16"/>
      <c r="B26" s="53" t="s">
        <v>34</v>
      </c>
      <c r="C26" s="54">
        <f>COUNTIF(Oportunidades!F3:F22,"Negociando")</f>
        <v>1</v>
      </c>
      <c r="D26" s="52"/>
      <c r="E26" s="53" t="s">
        <v>133</v>
      </c>
      <c r="F26" s="59">
        <f>SUMIFS(Oportunidades!I3:I22,Oportunidades!F3:F22,"Negociando")</f>
        <v>1000</v>
      </c>
      <c r="G26" s="13"/>
      <c r="H26" s="13"/>
      <c r="I26" s="13"/>
      <c r="J26" s="13"/>
    </row>
    <row r="27" ht="15.75" customHeight="1">
      <c r="A27" s="16"/>
      <c r="B27" s="53" t="s">
        <v>39</v>
      </c>
      <c r="C27" s="54">
        <f>COUNTIF(Oportunidades!F3:F22,"Cerrada - Perdida")</f>
        <v>0</v>
      </c>
      <c r="D27" s="52"/>
      <c r="E27" s="53" t="s">
        <v>134</v>
      </c>
      <c r="F27" s="59">
        <f>SUMIFS(Oportunidades!I3:I22,Oportunidades!F3:F22,"Cerrada - Perdida")</f>
        <v>0</v>
      </c>
      <c r="G27" s="13"/>
      <c r="H27" s="13"/>
      <c r="I27" s="13"/>
      <c r="J27" s="13"/>
    </row>
    <row r="28" ht="15.75" customHeight="1">
      <c r="A28" s="16"/>
      <c r="B28" s="53" t="s">
        <v>37</v>
      </c>
      <c r="C28" s="54">
        <f>COUNTIF(Oportunidades!F3:F22,"Cerrada - Ganada")</f>
        <v>0</v>
      </c>
      <c r="D28" s="52"/>
      <c r="E28" s="53" t="s">
        <v>135</v>
      </c>
      <c r="F28" s="60">
        <f>SUMIFS(Oportunidades!I3:I22,Oportunidades!F3:F22,"Cerrada - Ganada")</f>
        <v>0</v>
      </c>
      <c r="G28" s="13"/>
      <c r="H28" s="13"/>
      <c r="I28" s="13"/>
      <c r="J28" s="13"/>
    </row>
    <row r="29" ht="15.75" customHeight="1">
      <c r="A29" s="16"/>
      <c r="B29" s="52"/>
      <c r="C29" s="13"/>
      <c r="D29" s="52"/>
      <c r="E29" s="52"/>
      <c r="F29" s="13"/>
      <c r="G29" s="13"/>
      <c r="H29" s="13"/>
      <c r="I29" s="13"/>
      <c r="J29" s="13"/>
    </row>
    <row r="30" ht="15.75" customHeight="1">
      <c r="A30" s="16"/>
      <c r="B30" s="56" t="s">
        <v>136</v>
      </c>
      <c r="C30" s="57">
        <f>COUNTA(Oportunidades!F3:F22)</f>
        <v>3</v>
      </c>
      <c r="D30" s="52"/>
      <c r="E30" s="56" t="s">
        <v>137</v>
      </c>
      <c r="F30" s="57">
        <f>SUMIFS(Oportunidades!I3:I22,Oportunidades!F3:F22,"*")</f>
        <v>3000</v>
      </c>
      <c r="G30" s="13"/>
      <c r="H30" s="13"/>
      <c r="I30" s="13"/>
      <c r="J30" s="13"/>
    </row>
    <row r="31" ht="15.75" customHeight="1">
      <c r="A31" s="13"/>
      <c r="B31" s="61"/>
      <c r="C31" s="13"/>
      <c r="D31" s="13"/>
      <c r="E31" s="13"/>
      <c r="F31" s="13"/>
      <c r="G31" s="13"/>
      <c r="H31" s="13"/>
      <c r="I31" s="13"/>
      <c r="J31" s="13"/>
    </row>
    <row r="32" ht="15.75" customHeight="1">
      <c r="A32" s="13"/>
      <c r="B32" s="51" t="s">
        <v>138</v>
      </c>
      <c r="C32" s="13"/>
      <c r="D32" s="13"/>
      <c r="E32" s="13"/>
      <c r="F32" s="13"/>
      <c r="G32" s="13"/>
      <c r="H32" s="13"/>
      <c r="I32" s="13"/>
      <c r="J32" s="13"/>
    </row>
    <row r="33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ht="15.75" customHeight="1">
      <c r="A34" s="13"/>
      <c r="B34" s="53" t="s">
        <v>20</v>
      </c>
      <c r="C34" s="54">
        <f>COUNTIF(Oportunidades!D3:D22,"Comercial 1")</f>
        <v>1</v>
      </c>
      <c r="D34" s="13"/>
      <c r="E34" s="13"/>
      <c r="F34" s="13"/>
      <c r="G34" s="13"/>
      <c r="H34" s="13"/>
      <c r="I34" s="13"/>
      <c r="J34" s="13"/>
    </row>
    <row r="35" ht="15.75" customHeight="1">
      <c r="A35" s="13"/>
      <c r="B35" s="53" t="s">
        <v>27</v>
      </c>
      <c r="C35" s="55">
        <f>COUNTIF(Oportunidades!D3:D22,"Comercial 2")</f>
        <v>0</v>
      </c>
      <c r="D35" s="13"/>
      <c r="E35" s="13"/>
      <c r="F35" s="13"/>
      <c r="G35" s="13"/>
      <c r="H35" s="13"/>
      <c r="I35" s="13"/>
      <c r="J35" s="13"/>
    </row>
    <row r="36" ht="15.75" customHeight="1">
      <c r="A36" s="13"/>
      <c r="B36" s="53" t="s">
        <v>33</v>
      </c>
      <c r="C36" s="55">
        <f>COUNTIF(Oportunidades!D3:D22,"Comercial 3")</f>
        <v>1</v>
      </c>
      <c r="D36" s="13"/>
      <c r="E36" s="13"/>
      <c r="F36" s="13"/>
      <c r="G36" s="13"/>
      <c r="H36" s="13"/>
      <c r="I36" s="13"/>
      <c r="J36" s="13"/>
    </row>
    <row r="37" ht="15.75" customHeight="1">
      <c r="A37" s="13"/>
      <c r="B37" s="53" t="s">
        <v>13</v>
      </c>
      <c r="C37" s="54">
        <f>COUNTIF(Oportunidades!D3:D22,"Gerente")</f>
        <v>1</v>
      </c>
      <c r="D37" s="13"/>
      <c r="E37" s="13"/>
      <c r="F37" s="13"/>
      <c r="G37" s="13"/>
      <c r="H37" s="13"/>
      <c r="I37" s="13"/>
      <c r="J37" s="13"/>
    </row>
    <row r="38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orientation="landscape"/>
  <drawing r:id="rId1"/>
</worksheet>
</file>